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Brinje\Desktop\Financijski planovi\Fin.plan za 2025.-2027\"/>
    </mc:Choice>
  </mc:AlternateContent>
  <bookViews>
    <workbookView xWindow="0" yWindow="0" windowWidth="28800" windowHeight="12300" activeTab="6"/>
  </bookViews>
  <sheets>
    <sheet name="SAŽETAK" sheetId="10" r:id="rId1"/>
    <sheet name="List1" sheetId="11" r:id="rId2"/>
    <sheet name=" Račun prihoda i rashoda" sheetId="3" r:id="rId3"/>
    <sheet name="List4" sheetId="13" r:id="rId4"/>
    <sheet name="List3" sheetId="12" r:id="rId5"/>
    <sheet name="Prihodi i rashodi po izvorima" sheetId="8" r:id="rId6"/>
    <sheet name="Rashodi prema funkcijskoj kl" sheetId="5" r:id="rId7"/>
    <sheet name="Račun financiranja" sheetId="6" r:id="rId8"/>
    <sheet name="Račun financiranja po izvorima" sheetId="9" r:id="rId9"/>
    <sheet name="POSEBNI DIO" sheetId="7" r:id="rId10"/>
    <sheet name="List2" sheetId="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7" l="1"/>
  <c r="G60" i="7" s="1"/>
  <c r="G202" i="7" s="1"/>
  <c r="H14" i="10"/>
  <c r="I60" i="7" l="1"/>
  <c r="H60" i="7"/>
  <c r="G196" i="7" l="1"/>
  <c r="G186" i="7"/>
  <c r="I63" i="7"/>
  <c r="I62" i="7" s="1"/>
  <c r="H63" i="7"/>
  <c r="H62" i="7" s="1"/>
  <c r="G82" i="7"/>
  <c r="F72" i="3" l="1"/>
  <c r="E72" i="3"/>
  <c r="D72" i="3"/>
  <c r="F68" i="3"/>
  <c r="E68" i="3"/>
  <c r="D68" i="3"/>
  <c r="H83" i="3"/>
  <c r="H77" i="3" s="1"/>
  <c r="G83" i="3"/>
  <c r="G77" i="3" s="1"/>
  <c r="F83" i="3"/>
  <c r="D83" i="3"/>
  <c r="E83" i="3"/>
  <c r="H35" i="3" l="1"/>
  <c r="G35" i="3"/>
  <c r="I176" i="7"/>
  <c r="H176" i="7"/>
  <c r="G176" i="7"/>
  <c r="F176" i="7"/>
  <c r="E126" i="7" l="1"/>
  <c r="E125" i="7" s="1"/>
  <c r="E124" i="7" s="1"/>
  <c r="E91" i="7" l="1"/>
  <c r="E82" i="7"/>
  <c r="I121" i="7"/>
  <c r="I120" i="7" s="1"/>
  <c r="I119" i="7" s="1"/>
  <c r="H121" i="7"/>
  <c r="H120" i="7" s="1"/>
  <c r="H119" i="7" s="1"/>
  <c r="G121" i="7"/>
  <c r="G120" i="7" s="1"/>
  <c r="G119" i="7" s="1"/>
  <c r="E121" i="7"/>
  <c r="E120" i="7" s="1"/>
  <c r="E119" i="7" s="1"/>
  <c r="F121" i="7"/>
  <c r="F120" i="7" s="1"/>
  <c r="F119" i="7" s="1"/>
  <c r="I172" i="7"/>
  <c r="H172" i="7"/>
  <c r="G172" i="7"/>
  <c r="E172" i="7"/>
  <c r="F172" i="7"/>
  <c r="I104" i="7"/>
  <c r="I103" i="7" s="1"/>
  <c r="I102" i="7" s="1"/>
  <c r="H104" i="7"/>
  <c r="H103" i="7" s="1"/>
  <c r="H102" i="7" s="1"/>
  <c r="G104" i="7"/>
  <c r="G103" i="7" s="1"/>
  <c r="G102" i="7" s="1"/>
  <c r="E104" i="7"/>
  <c r="E103" i="7" s="1"/>
  <c r="E102" i="7" s="1"/>
  <c r="F104" i="7"/>
  <c r="F103" i="7" s="1"/>
  <c r="F102" i="7" s="1"/>
  <c r="F76" i="7"/>
  <c r="E76" i="7"/>
  <c r="I167" i="7"/>
  <c r="H167" i="7"/>
  <c r="F167" i="7"/>
  <c r="E167" i="7"/>
  <c r="G167" i="7"/>
  <c r="E81" i="7" l="1"/>
  <c r="I171" i="7"/>
  <c r="I170" i="7" s="1"/>
  <c r="H171" i="7"/>
  <c r="H170" i="7" s="1"/>
  <c r="F196" i="7"/>
  <c r="E196" i="7"/>
  <c r="G192" i="7"/>
  <c r="F192" i="7"/>
  <c r="E192" i="7"/>
  <c r="F186" i="7"/>
  <c r="E186" i="7"/>
  <c r="G182" i="7"/>
  <c r="F182" i="7"/>
  <c r="E182" i="7"/>
  <c r="G76" i="7"/>
  <c r="G191" i="7" l="1"/>
  <c r="G190" i="7" s="1"/>
  <c r="E191" i="7"/>
  <c r="E190" i="7" s="1"/>
  <c r="E181" i="7"/>
  <c r="E180" i="7" s="1"/>
  <c r="F181" i="7"/>
  <c r="F180" i="7" s="1"/>
  <c r="G181" i="7"/>
  <c r="G180" i="7" s="1"/>
  <c r="G179" i="7" s="1"/>
  <c r="F191" i="7"/>
  <c r="F190" i="7" s="1"/>
  <c r="G171" i="7" l="1"/>
  <c r="G170" i="7" s="1"/>
  <c r="E179" i="7"/>
  <c r="E176" i="7" s="1"/>
  <c r="E171" i="7" s="1"/>
  <c r="E170" i="7" s="1"/>
  <c r="F179" i="7"/>
  <c r="F171" i="7" s="1"/>
  <c r="F170" i="7" s="1"/>
  <c r="H34" i="3"/>
  <c r="G34" i="3"/>
  <c r="I141" i="7"/>
  <c r="I140" i="7" s="1"/>
  <c r="I139" i="7" s="1"/>
  <c r="H141" i="7"/>
  <c r="H140" i="7" s="1"/>
  <c r="H139" i="7" s="1"/>
  <c r="G141" i="7"/>
  <c r="G140" i="7" s="1"/>
  <c r="G139" i="7" s="1"/>
  <c r="E141" i="7"/>
  <c r="E140" i="7" s="1"/>
  <c r="E139" i="7" s="1"/>
  <c r="I44" i="7"/>
  <c r="H44" i="7"/>
  <c r="G44" i="7"/>
  <c r="E44" i="7"/>
  <c r="G163" i="7"/>
  <c r="E163" i="7"/>
  <c r="F163" i="7"/>
  <c r="I158" i="7"/>
  <c r="I157" i="7" s="1"/>
  <c r="I156" i="7" s="1"/>
  <c r="I155" i="7" s="1"/>
  <c r="H158" i="7"/>
  <c r="H157" i="7" s="1"/>
  <c r="H156" i="7" s="1"/>
  <c r="H155" i="7" s="1"/>
  <c r="G158" i="7"/>
  <c r="G157" i="7" s="1"/>
  <c r="G156" i="7" s="1"/>
  <c r="G155" i="7" s="1"/>
  <c r="E158" i="7"/>
  <c r="E157" i="7" s="1"/>
  <c r="E156" i="7" s="1"/>
  <c r="E155" i="7" s="1"/>
  <c r="F158" i="7"/>
  <c r="F157" i="7" s="1"/>
  <c r="F156" i="7" s="1"/>
  <c r="F155" i="7" s="1"/>
  <c r="F141" i="7"/>
  <c r="F140" i="7" s="1"/>
  <c r="F139" i="7" s="1"/>
  <c r="I144" i="7"/>
  <c r="H144" i="7"/>
  <c r="G144" i="7"/>
  <c r="E144" i="7"/>
  <c r="F144" i="7"/>
  <c r="I148" i="7"/>
  <c r="H148" i="7"/>
  <c r="G148" i="7"/>
  <c r="E148" i="7"/>
  <c r="F148" i="7"/>
  <c r="I152" i="7"/>
  <c r="H152" i="7"/>
  <c r="G152" i="7"/>
  <c r="E152" i="7"/>
  <c r="F152" i="7"/>
  <c r="G136" i="7"/>
  <c r="G135" i="7" s="1"/>
  <c r="G134" i="7" s="1"/>
  <c r="G133" i="7" s="1"/>
  <c r="E136" i="7"/>
  <c r="E135" i="7" s="1"/>
  <c r="E134" i="7" s="1"/>
  <c r="E133" i="7" s="1"/>
  <c r="F136" i="7"/>
  <c r="F135" i="7" s="1"/>
  <c r="F134" i="7" s="1"/>
  <c r="F133" i="7" s="1"/>
  <c r="G130" i="7"/>
  <c r="G129" i="7" s="1"/>
  <c r="G128" i="7" s="1"/>
  <c r="G123" i="7" s="1"/>
  <c r="E130" i="7"/>
  <c r="E129" i="7" s="1"/>
  <c r="F130" i="7"/>
  <c r="F129" i="7" s="1"/>
  <c r="F128" i="7" s="1"/>
  <c r="F123" i="7" s="1"/>
  <c r="G113" i="7"/>
  <c r="G112" i="7" s="1"/>
  <c r="G111" i="7" s="1"/>
  <c r="E113" i="7"/>
  <c r="E112" i="7" s="1"/>
  <c r="E111" i="7" s="1"/>
  <c r="F113" i="7"/>
  <c r="F112" i="7" s="1"/>
  <c r="F111" i="7" s="1"/>
  <c r="E117" i="7"/>
  <c r="E116" i="7" s="1"/>
  <c r="E115" i="7" s="1"/>
  <c r="G117" i="7"/>
  <c r="G116" i="7" s="1"/>
  <c r="G115" i="7" s="1"/>
  <c r="F117" i="7"/>
  <c r="F116" i="7" s="1"/>
  <c r="F115" i="7" s="1"/>
  <c r="E128" i="7" l="1"/>
  <c r="E123" i="7" s="1"/>
  <c r="E162" i="7"/>
  <c r="E161" i="7" s="1"/>
  <c r="E160" i="7" s="1"/>
  <c r="H147" i="7"/>
  <c r="H146" i="7" s="1"/>
  <c r="H138" i="7" s="1"/>
  <c r="F147" i="7"/>
  <c r="F146" i="7" s="1"/>
  <c r="F138" i="7" s="1"/>
  <c r="G147" i="7"/>
  <c r="G146" i="7" s="1"/>
  <c r="G138" i="7" s="1"/>
  <c r="F162" i="7"/>
  <c r="F161" i="7" s="1"/>
  <c r="F160" i="7" s="1"/>
  <c r="E147" i="7"/>
  <c r="E146" i="7" s="1"/>
  <c r="E138" i="7" s="1"/>
  <c r="I147" i="7"/>
  <c r="I146" i="7" s="1"/>
  <c r="I138" i="7" s="1"/>
  <c r="G162" i="7"/>
  <c r="G161" i="7" s="1"/>
  <c r="G160" i="7" s="1"/>
  <c r="G109" i="7"/>
  <c r="G108" i="7" s="1"/>
  <c r="G107" i="7" s="1"/>
  <c r="G106" i="7" s="1"/>
  <c r="E109" i="7"/>
  <c r="E108" i="7" s="1"/>
  <c r="E107" i="7" s="1"/>
  <c r="E106" i="7" s="1"/>
  <c r="F109" i="7"/>
  <c r="F108" i="7" s="1"/>
  <c r="F107" i="7" s="1"/>
  <c r="F106" i="7" s="1"/>
  <c r="G95" i="7"/>
  <c r="G94" i="7" s="1"/>
  <c r="G93" i="7" s="1"/>
  <c r="E95" i="7"/>
  <c r="E94" i="7" s="1"/>
  <c r="E93" i="7" s="1"/>
  <c r="F95" i="7"/>
  <c r="F94" i="7" s="1"/>
  <c r="F93" i="7" s="1"/>
  <c r="G64" i="7"/>
  <c r="E64" i="7"/>
  <c r="G81" i="7"/>
  <c r="G80" i="7" s="1"/>
  <c r="E80" i="7"/>
  <c r="F82" i="7"/>
  <c r="F81" i="7" s="1"/>
  <c r="F80" i="7" s="1"/>
  <c r="G78" i="7"/>
  <c r="E78" i="7"/>
  <c r="G74" i="7"/>
  <c r="E74" i="7"/>
  <c r="F78" i="7"/>
  <c r="F74" i="7"/>
  <c r="F64" i="7"/>
  <c r="G57" i="7"/>
  <c r="F57" i="7"/>
  <c r="G50" i="7"/>
  <c r="F50" i="7"/>
  <c r="E57" i="7"/>
  <c r="E50" i="7"/>
  <c r="G33" i="7"/>
  <c r="I43" i="7"/>
  <c r="I42" i="7" s="1"/>
  <c r="I41" i="7" s="1"/>
  <c r="H43" i="7"/>
  <c r="H42" i="7" s="1"/>
  <c r="H41" i="7" s="1"/>
  <c r="G43" i="7"/>
  <c r="G42" i="7" s="1"/>
  <c r="G41" i="7" s="1"/>
  <c r="E43" i="7"/>
  <c r="E42" i="7" s="1"/>
  <c r="E41" i="7" s="1"/>
  <c r="I39" i="7"/>
  <c r="I37" i="7" s="1"/>
  <c r="H39" i="7"/>
  <c r="H37" i="7" s="1"/>
  <c r="G39" i="7"/>
  <c r="G37" i="7" s="1"/>
  <c r="E39" i="7"/>
  <c r="E37" i="7" s="1"/>
  <c r="G35" i="7"/>
  <c r="E35" i="7"/>
  <c r="E33" i="7"/>
  <c r="G10" i="7"/>
  <c r="E10" i="7"/>
  <c r="F44" i="7"/>
  <c r="F43" i="7" s="1"/>
  <c r="F42" i="7" s="1"/>
  <c r="F41" i="7" s="1"/>
  <c r="F39" i="7"/>
  <c r="F38" i="7" s="1"/>
  <c r="F35" i="7"/>
  <c r="F33" i="7"/>
  <c r="F10" i="7"/>
  <c r="F132" i="7" l="1"/>
  <c r="E63" i="7"/>
  <c r="E62" i="7" s="1"/>
  <c r="E61" i="7" s="1"/>
  <c r="E60" i="7" s="1"/>
  <c r="G63" i="7"/>
  <c r="G62" i="7" s="1"/>
  <c r="F63" i="7"/>
  <c r="F62" i="7" s="1"/>
  <c r="G132" i="7"/>
  <c r="E132" i="7"/>
  <c r="G49" i="7"/>
  <c r="G48" i="7" s="1"/>
  <c r="G47" i="7" s="1"/>
  <c r="F49" i="7"/>
  <c r="F48" i="7" s="1"/>
  <c r="F47" i="7" s="1"/>
  <c r="G9" i="7"/>
  <c r="G8" i="7" s="1"/>
  <c r="G7" i="7" s="1"/>
  <c r="E9" i="7"/>
  <c r="E8" i="7" s="1"/>
  <c r="E7" i="7" s="1"/>
  <c r="F9" i="7"/>
  <c r="F8" i="7" s="1"/>
  <c r="F37" i="7"/>
  <c r="E49" i="7"/>
  <c r="E48" i="7" s="1"/>
  <c r="E47" i="7" s="1"/>
  <c r="H202" i="7"/>
  <c r="E38" i="7"/>
  <c r="G38" i="7"/>
  <c r="H38" i="7"/>
  <c r="I38" i="7"/>
  <c r="G6" i="7" l="1"/>
  <c r="F61" i="7"/>
  <c r="F60" i="7" s="1"/>
  <c r="I202" i="7"/>
  <c r="E6" i="7"/>
  <c r="F7" i="7"/>
  <c r="F6" i="7" s="1"/>
  <c r="F202" i="7" l="1"/>
  <c r="E202" i="7"/>
  <c r="F30" i="8"/>
  <c r="E30" i="8"/>
  <c r="D43" i="8"/>
  <c r="C43" i="8"/>
  <c r="D40" i="8"/>
  <c r="C40" i="8"/>
  <c r="D38" i="8"/>
  <c r="C38" i="8"/>
  <c r="D36" i="8"/>
  <c r="C36" i="8"/>
  <c r="D31" i="8"/>
  <c r="C31" i="8"/>
  <c r="D23" i="8"/>
  <c r="C23" i="8"/>
  <c r="B23" i="8"/>
  <c r="D20" i="8"/>
  <c r="C20" i="8"/>
  <c r="D18" i="8"/>
  <c r="C18" i="8"/>
  <c r="D16" i="8"/>
  <c r="C16" i="8"/>
  <c r="D11" i="8"/>
  <c r="C11" i="8"/>
  <c r="F10" i="8"/>
  <c r="E10" i="8"/>
  <c r="B43" i="8"/>
  <c r="B40" i="8"/>
  <c r="B38" i="8"/>
  <c r="B36" i="8"/>
  <c r="B31" i="8"/>
  <c r="B20" i="8"/>
  <c r="B18" i="8"/>
  <c r="B16" i="8"/>
  <c r="B11" i="8"/>
  <c r="D10" i="8" l="1"/>
  <c r="D30" i="8"/>
  <c r="B30" i="8"/>
  <c r="B10" i="8"/>
  <c r="C30" i="8"/>
  <c r="C10" i="8"/>
  <c r="F75" i="3"/>
  <c r="E75" i="3"/>
  <c r="F78" i="3"/>
  <c r="F77" i="3" s="1"/>
  <c r="E78" i="3"/>
  <c r="E77" i="3" s="1"/>
  <c r="F43" i="3"/>
  <c r="E43" i="3"/>
  <c r="F36" i="3"/>
  <c r="E36" i="3"/>
  <c r="D43" i="3"/>
  <c r="D75" i="3"/>
  <c r="D78" i="3"/>
  <c r="D77" i="3" s="1"/>
  <c r="D36" i="3"/>
  <c r="E23" i="3"/>
  <c r="F18" i="3"/>
  <c r="E18" i="3"/>
  <c r="F16" i="3"/>
  <c r="E16" i="3"/>
  <c r="H10" i="3"/>
  <c r="G10" i="3"/>
  <c r="F12" i="3"/>
  <c r="E12" i="3"/>
  <c r="D12" i="3"/>
  <c r="D23" i="3"/>
  <c r="D18" i="3"/>
  <c r="D16" i="3"/>
  <c r="E11" i="3" l="1"/>
  <c r="E10" i="3" s="1"/>
  <c r="D35" i="3"/>
  <c r="D34" i="3" s="1"/>
  <c r="F35" i="3"/>
  <c r="F34" i="3" s="1"/>
  <c r="F11" i="3"/>
  <c r="F10" i="3" s="1"/>
  <c r="E35" i="3"/>
  <c r="E34" i="3" s="1"/>
  <c r="F37" i="10" l="1"/>
  <c r="G34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G11" i="10"/>
  <c r="F11" i="10"/>
  <c r="J8" i="10"/>
  <c r="I8" i="10"/>
  <c r="G8" i="10"/>
  <c r="F8" i="10"/>
  <c r="J14" i="10" l="1"/>
  <c r="I14" i="10"/>
  <c r="H22" i="10"/>
  <c r="H28" i="10" s="1"/>
  <c r="H29" i="10" s="1"/>
  <c r="G14" i="10"/>
  <c r="G22" i="10" s="1"/>
  <c r="G28" i="10" s="1"/>
  <c r="G29" i="10" s="1"/>
  <c r="F14" i="10"/>
  <c r="F22" i="10" s="1"/>
  <c r="F28" i="10" s="1"/>
  <c r="I22" i="10"/>
  <c r="I28" i="10" s="1"/>
  <c r="I29" i="10" s="1"/>
  <c r="J22" i="10"/>
  <c r="J28" i="10" s="1"/>
  <c r="J29" i="10" s="1"/>
  <c r="D11" i="3"/>
  <c r="D10" i="3" s="1"/>
  <c r="F29" i="10" l="1"/>
</calcChain>
</file>

<file path=xl/sharedStrings.xml><?xml version="1.0" encoding="utf-8"?>
<sst xmlns="http://schemas.openxmlformats.org/spreadsheetml/2006/main" count="452" uniqueCount="194">
  <si>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</si>
  <si>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</si>
  <si>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</si>
  <si>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</si>
  <si>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</si>
  <si>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</si>
  <si>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</si>
  <si>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</si>
  <si>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</si>
  <si>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</si>
  <si>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</si>
  <si>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</si>
  <si>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</si>
  <si>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</si>
  <si>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</si>
  <si>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</si>
  <si>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</si>
  <si>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</si>
  <si>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</si>
  <si>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</si>
  <si>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</si>
  <si>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</si>
  <si>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</si>
  <si>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</si>
  <si>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</si>
  <si>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</si>
  <si>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</si>
  <si>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</si>
  <si>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</si>
  <si>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</si>
  <si>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</si>
  <si>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</si>
  <si>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</si>
  <si>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</si>
  <si>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</si>
  <si>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</si>
  <si>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</si>
  <si>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</si>
  <si>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</si>
  <si>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</si>
  <si>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</si>
  <si>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</si>
  <si>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</si>
  <si>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</si>
  <si>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</si>
  <si>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</si>
  <si>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</si>
  <si>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</si>
  <si>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</si>
  <si>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</si>
  <si>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</si>
  <si>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</si>
  <si>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</si>
  <si>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</si>
  <si>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</si>
  <si>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</si>
  <si>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</si>
  <si>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</si>
  <si>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</si>
  <si>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</si>
  <si>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</si>
  <si>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</si>
  <si>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</si>
  <si>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</si>
  <si>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</si>
  <si>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</si>
  <si>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</si>
  <si>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</si>
  <si>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</si>
  <si>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</si>
  <si>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</si>
  <si>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Tekuće pomoći proračunskim korisnicima iz proračuna koji im nije nadležan</t>
  </si>
  <si>
    <t>Kapitalne pomoći proračunskim korisnicima iz proračuna koji im nije nadležan</t>
  </si>
  <si>
    <t>Tekući prijenosi između proračunskih korisnika istog proračuna temeljem prijenosa EU sredstava</t>
  </si>
  <si>
    <t>Prihodi od upravnih i adm.pristojbi,pristojbi po posebnim propisima i naknada</t>
  </si>
  <si>
    <t>Ostali nespomenuti prihodi</t>
  </si>
  <si>
    <t>Prihodi od prodaje proizvoda i robe te pruženih usluga i prihodi od donacija</t>
  </si>
  <si>
    <t>Prihodi od prodaje proizvoda i robe</t>
  </si>
  <si>
    <t>Prihodi od pruženih usluga</t>
  </si>
  <si>
    <t>Tekuće donacije</t>
  </si>
  <si>
    <t>Kapitalne donacije</t>
  </si>
  <si>
    <t>Prihodi iz nadležnog proračuna za financiranje rashoda za nabavu nefinancijske imovine</t>
  </si>
  <si>
    <t>Prihodi iz nadležnog proračuna za financiranje rashoda poslovanja</t>
  </si>
  <si>
    <t>Plaće za redovni rad</t>
  </si>
  <si>
    <t>Plaće za prekovremeni rad</t>
  </si>
  <si>
    <t>Plaća za posebne uvjete rada</t>
  </si>
  <si>
    <t>Ostali rashodi za zaposlene</t>
  </si>
  <si>
    <t>Doprinosi za obvezno zdravstveno osig.</t>
  </si>
  <si>
    <t>Doprinosi za obvezno osig.u sl.nezap.</t>
  </si>
  <si>
    <t>Službena putovanja</t>
  </si>
  <si>
    <t>Stručno usavršavanje zaposlenika</t>
  </si>
  <si>
    <t>Uredski materijal i ostali mater.rash.</t>
  </si>
  <si>
    <t>Materijal i sirovina</t>
  </si>
  <si>
    <t>Energija</t>
  </si>
  <si>
    <t>Materijal i dijelovi za tek.i inv.održav.</t>
  </si>
  <si>
    <t>Sitni inventar i auto gume</t>
  </si>
  <si>
    <t>Službena, radna i zaštitna odjeća</t>
  </si>
  <si>
    <t>Usluge telefona,pošte i prijevoza</t>
  </si>
  <si>
    <t>Usluge tekućeg i invest.održavanja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</si>
  <si>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</si>
  <si>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</si>
  <si>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</si>
  <si>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</si>
  <si>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</si>
  <si>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</si>
  <si>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</si>
  <si>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</si>
  <si>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</si>
  <si>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</si>
  <si>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</si>
  <si>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Ostali nespomenuti rashodi poslovanja</t>
  </si>
  <si>
    <t>Naknade za prijevoz, rad na ter. i od.ži.</t>
  </si>
  <si>
    <t>Troškovi sudskih postupaka</t>
  </si>
  <si>
    <t>Financijski rashodi</t>
  </si>
  <si>
    <t>Bankarske usluge i usluge platnog prometa</t>
  </si>
  <si>
    <t>Zatezne kamate</t>
  </si>
  <si>
    <t>Naknade građanima i kućanstvima</t>
  </si>
  <si>
    <t>Naknade građ.i kućanst.u naravi (suf.cijene prijevoza)</t>
  </si>
  <si>
    <t>Ostali rashodi</t>
  </si>
  <si>
    <t>Tekuće donacije u naravi</t>
  </si>
  <si>
    <t>Oprema za održavanje i zaštitu</t>
  </si>
  <si>
    <t>Instrumenti, uređaji i strojevi</t>
  </si>
  <si>
    <t>Uređaji, strojevi i oprema za ostale namjene</t>
  </si>
  <si>
    <t>Knjige</t>
  </si>
  <si>
    <t>13 Predfinanciranje</t>
  </si>
  <si>
    <t>31 Vlastiti prihodi - korisnici</t>
  </si>
  <si>
    <t>412 Prihodi za posebne namjene - OŠ i SŠ</t>
  </si>
  <si>
    <t>501 Pomoći - korisnici</t>
  </si>
  <si>
    <t>54 Pomoći iz inozemstva</t>
  </si>
  <si>
    <t>6 Donacije</t>
  </si>
  <si>
    <t>61 Tekuće donacije - korisnici</t>
  </si>
  <si>
    <t>09 Obrazovanje</t>
  </si>
  <si>
    <t>091 Predškolsko i osnovno obrazovanje</t>
  </si>
  <si>
    <t>0912 Osnovno obrazovanje</t>
  </si>
  <si>
    <t>096 Dodatne usluge u obrazovanju</t>
  </si>
  <si>
    <t>PROGRAM 3050</t>
  </si>
  <si>
    <t>OSNOVNO ŠKOLSTVO STANDARD</t>
  </si>
  <si>
    <t>Aktivnost A3050-01</t>
  </si>
  <si>
    <t>Osiguranje uvjeta rada OŠ - minimalni standard</t>
  </si>
  <si>
    <t>Fond poravnanja i dodatni udio u porezu na dohodak</t>
  </si>
  <si>
    <t>Višak-Fond poravnanja i dodatni udio u porezu na dohodak</t>
  </si>
  <si>
    <t>Naknada građanima i kućanstvima u novcu</t>
  </si>
  <si>
    <t>Aktivnost K3050-02</t>
  </si>
  <si>
    <t>Kapitalni izdaci iz decentralizacije</t>
  </si>
  <si>
    <t>Aktivnost A3050-04</t>
  </si>
  <si>
    <t>Odgojno obrazovno, administrativno i tehničko osoblje</t>
  </si>
  <si>
    <t>Pomoći-korisnici</t>
  </si>
  <si>
    <t>PROGRAM 3060</t>
  </si>
  <si>
    <t>OSNOVNO ŠKOLSTVO IZNAD STANDARDA</t>
  </si>
  <si>
    <t>Aktivnost 3060-01</t>
  </si>
  <si>
    <t>Djelatnost osnovnih škola iznad standarda</t>
  </si>
  <si>
    <t>Vlastiti prihodi</t>
  </si>
  <si>
    <t>Prihodi za posebne namjene</t>
  </si>
  <si>
    <t>Aktivnost 3060-02</t>
  </si>
  <si>
    <t>Kapitalni izdaci iznad standarda</t>
  </si>
  <si>
    <t>Donacije-korisnici</t>
  </si>
  <si>
    <t>Prihodi za posebne namjene-višak</t>
  </si>
  <si>
    <t>Aktivnost 3060-04</t>
  </si>
  <si>
    <t>Školska kuhinja</t>
  </si>
  <si>
    <t>PROGRAM 3070</t>
  </si>
  <si>
    <t>RAZVOJNI I OSTALI PROJEKTI I PROGRAMI</t>
  </si>
  <si>
    <t>Naknade za prijevoz, rad na ter. i odvojeni život</t>
  </si>
  <si>
    <t>Pomoći iz inozemstva</t>
  </si>
  <si>
    <t>"Obrok za sve 2"</t>
  </si>
  <si>
    <t>Aktivnost 3070-12</t>
  </si>
  <si>
    <t>"Obrazovanje jednakih mogućnosti III"</t>
  </si>
  <si>
    <t>Opći prihodi i primici</t>
  </si>
  <si>
    <t>Aktivnost 3070-13</t>
  </si>
  <si>
    <t>"Obrok za sve 3"</t>
  </si>
  <si>
    <t>Aktivnost 3070-18</t>
  </si>
  <si>
    <t>"Obrazovanje jednakih mogućnosti IV"</t>
  </si>
  <si>
    <t>SVEUKUPNO:</t>
  </si>
  <si>
    <t>Aktivnost           3070-10</t>
  </si>
  <si>
    <t>Plan za 2025.</t>
  </si>
  <si>
    <t>Aktivnost 3070-23</t>
  </si>
  <si>
    <t>"Zajedno za budućnost"</t>
  </si>
  <si>
    <t>Izvršenje 2023.</t>
  </si>
  <si>
    <t>Plan 2024.</t>
  </si>
  <si>
    <t>Projekcija 
za 2027.</t>
  </si>
  <si>
    <t>Rashodi za dodatna ulaganja na nef.imovini</t>
  </si>
  <si>
    <t>Dodatna ulaganja na građ.objektima</t>
  </si>
  <si>
    <t>Rashodi za dodatna ulaganja na nefinancijskoj imovini</t>
  </si>
  <si>
    <t>Ostali nespomenuti financijski rashodi</t>
  </si>
  <si>
    <t>Naknade građanima i kućanstvimaNaknade građanima i kućanstvima u novcu</t>
  </si>
  <si>
    <t>55 Fond poravnanja i dodatni udio u porezu na dohodak</t>
  </si>
  <si>
    <t>Izvršenje 2023.*</t>
  </si>
  <si>
    <t>Proračun za 2025.</t>
  </si>
  <si>
    <t>Projekcija proračuna
za 2027.</t>
  </si>
  <si>
    <t>56 Višak - Fond poravnanja i dodatni udio u porezu na dohodak</t>
  </si>
  <si>
    <t xml:space="preserve">Naknade građ.i kućanstva u novcu </t>
  </si>
  <si>
    <t>Ravnateljica:</t>
  </si>
  <si>
    <t>Ivana Rajković, mag.prim.educ.</t>
  </si>
  <si>
    <t>FINANCIJSKI PLAN OSNOVNE ŠKOLE LUKE PERKOVIĆA BRINJE 
ZA 2025. I PROJEKCIJA ZA 2026. I 2027. GODINU - II. IZMJENE I DOPUNE (REBALANS 6)</t>
  </si>
  <si>
    <t>U Brinju, 02. listopad 2025.god.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</si>
</sst>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3" fontId="6" fillId="0" borderId="4" xfId="1" applyFont="1" applyFill="1" applyBorder="1" applyAlignment="1" applyProtection="1">
      <alignment horizontal="center" vertical="center" wrapText="1"/>
    </xf>
    <xf numFmtId="43" fontId="3" fillId="2" borderId="4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right"/>
    </xf>
    <xf numFmtId="43" fontId="6" fillId="2" borderId="3" xfId="1" applyFont="1" applyFill="1" applyBorder="1" applyAlignment="1">
      <alignment horizontal="right"/>
    </xf>
    <xf numFmtId="43" fontId="6" fillId="0" borderId="4" xfId="1" applyFont="1" applyFill="1" applyBorder="1" applyAlignment="1" applyProtection="1">
      <alignment horizontal="right" wrapText="1"/>
    </xf>
    <xf numFmtId="0" fontId="10" fillId="2" borderId="1" xfId="0" applyNumberFormat="1" applyFont="1" applyFill="1" applyBorder="1" applyAlignment="1" applyProtection="1">
      <alignment horizontal="right" vertical="center" wrapText="1"/>
    </xf>
    <xf numFmtId="0" fontId="10" fillId="2" borderId="6" xfId="0" applyNumberFormat="1" applyFont="1" applyFill="1" applyBorder="1" applyAlignment="1" applyProtection="1">
      <alignment horizontal="right" vertical="center" wrapText="1"/>
    </xf>
    <xf numFmtId="0" fontId="10" fillId="0" borderId="6" xfId="0" applyNumberFormat="1" applyFont="1" applyFill="1" applyBorder="1" applyAlignment="1" applyProtection="1">
      <alignment horizontal="right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9" xfId="0" applyNumberFormat="1" applyFont="1" applyFill="1" applyBorder="1" applyAlignment="1" applyProtection="1">
      <alignment horizontal="center"/>
    </xf>
    <xf numFmtId="0" fontId="10" fillId="2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right"/>
    </xf>
    <xf numFmtId="0" fontId="21" fillId="2" borderId="1" xfId="0" applyNumberFormat="1" applyFont="1" applyFill="1" applyBorder="1" applyAlignment="1" applyProtection="1">
      <alignment vertical="center" wrapText="1"/>
    </xf>
    <xf numFmtId="0" fontId="21" fillId="2" borderId="1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 indent="1"/>
    </xf>
    <xf numFmtId="0" fontId="10" fillId="2" borderId="4" xfId="0" applyNumberFormat="1" applyFont="1" applyFill="1" applyBorder="1" applyAlignment="1" applyProtection="1">
      <alignment horizontal="left" vertical="center" wrapText="1" indent="1"/>
    </xf>
    <xf numFmtId="0" fontId="10" fillId="0" borderId="3" xfId="0" applyNumberFormat="1" applyFont="1" applyFill="1" applyBorder="1" applyAlignment="1" applyProtection="1">
      <alignment wrapTex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0" fontId="5" fillId="0" borderId="3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>
      <alignment horizontal="left" vertical="center" wrapText="1" indent="1"/>
    </xf>
    <xf numFmtId="0" fontId="22" fillId="2" borderId="2" xfId="0" applyNumberFormat="1" applyFont="1" applyFill="1" applyBorder="1" applyAlignment="1" applyProtection="1">
      <alignment horizontal="right" vertical="center" wrapText="1" inden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16" fillId="2" borderId="3" xfId="0" applyNumberFormat="1" applyFont="1" applyFill="1" applyBorder="1" applyAlignment="1" applyProtection="1">
      <alignment vertical="center" wrapText="1"/>
    </xf>
    <xf numFmtId="0" fontId="10" fillId="2" borderId="2" xfId="0" applyNumberFormat="1" applyFont="1" applyFill="1" applyBorder="1" applyAlignment="1" applyProtection="1">
      <alignment vertical="center" wrapText="1"/>
    </xf>
    <xf numFmtId="0" fontId="5" fillId="2" borderId="4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vertical="center" wrapText="1"/>
    </xf>
    <xf numFmtId="0" fontId="21" fillId="2" borderId="4" xfId="0" applyNumberFormat="1" applyFont="1" applyFill="1" applyBorder="1" applyAlignment="1" applyProtection="1">
      <alignment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wrapText="1"/>
    </xf>
    <xf numFmtId="0" fontId="10" fillId="0" borderId="4" xfId="0" applyNumberFormat="1" applyFont="1" applyFill="1" applyBorder="1" applyAlignment="1" applyProtection="1">
      <alignment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0" fillId="2" borderId="6" xfId="0" applyNumberFormat="1" applyFont="1" applyFill="1" applyBorder="1" applyAlignment="1" applyProtection="1">
      <alignment vertical="center" wrapText="1"/>
    </xf>
    <xf numFmtId="0" fontId="21" fillId="2" borderId="7" xfId="0" applyNumberFormat="1" applyFont="1" applyFill="1" applyBorder="1" applyAlignment="1" applyProtection="1">
      <alignment vertical="center" wrapText="1"/>
    </xf>
    <xf numFmtId="0" fontId="21" fillId="2" borderId="8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wrapText="1"/>
    </xf>
    <xf numFmtId="0" fontId="22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43" fontId="5" fillId="2" borderId="4" xfId="1" applyFont="1" applyFill="1" applyBorder="1" applyAlignment="1">
      <alignment horizontal="right"/>
    </xf>
    <xf numFmtId="43" fontId="5" fillId="2" borderId="3" xfId="1" applyFont="1" applyFill="1" applyBorder="1" applyAlignment="1">
      <alignment horizontal="right"/>
    </xf>
    <xf numFmtId="43" fontId="10" fillId="2" borderId="4" xfId="1" applyFont="1" applyFill="1" applyBorder="1" applyAlignment="1">
      <alignment horizontal="right"/>
    </xf>
    <xf numFmtId="43" fontId="10" fillId="2" borderId="3" xfId="1" applyFont="1" applyFill="1" applyBorder="1" applyAlignment="1">
      <alignment horizontal="right"/>
    </xf>
    <xf numFmtId="43" fontId="10" fillId="2" borderId="3" xfId="1" applyFont="1" applyFill="1" applyBorder="1" applyAlignment="1" applyProtection="1">
      <alignment horizontal="right" wrapText="1"/>
    </xf>
    <xf numFmtId="43" fontId="24" fillId="0" borderId="3" xfId="1" applyFont="1" applyBorder="1"/>
    <xf numFmtId="43" fontId="25" fillId="0" borderId="3" xfId="1" applyFont="1" applyBorder="1"/>
    <xf numFmtId="43" fontId="24" fillId="0" borderId="10" xfId="1" applyFont="1" applyBorder="1"/>
    <xf numFmtId="43" fontId="24" fillId="0" borderId="13" xfId="1" applyFont="1" applyBorder="1"/>
    <xf numFmtId="43" fontId="25" fillId="0" borderId="14" xfId="1" applyFont="1" applyBorder="1"/>
    <xf numFmtId="43" fontId="6" fillId="3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 applyProtection="1">
      <alignment horizontal="right" wrapText="1"/>
    </xf>
    <xf numFmtId="43" fontId="6" fillId="0" borderId="3" xfId="1" applyFont="1" applyBorder="1" applyAlignment="1">
      <alignment horizontal="right"/>
    </xf>
    <xf numFmtId="43" fontId="9" fillId="3" borderId="1" xfId="1" quotePrefix="1" applyFont="1" applyFill="1" applyBorder="1" applyAlignment="1">
      <alignment horizontal="right"/>
    </xf>
    <xf numFmtId="43" fontId="9" fillId="3" borderId="3" xfId="1" quotePrefix="1" applyFont="1" applyFill="1" applyBorder="1" applyAlignment="1">
      <alignment horizontal="right"/>
    </xf>
    <xf numFmtId="43" fontId="9" fillId="4" borderId="1" xfId="1" quotePrefix="1" applyFont="1" applyFill="1" applyBorder="1" applyAlignment="1">
      <alignment horizontal="right"/>
    </xf>
    <xf numFmtId="43" fontId="9" fillId="4" borderId="3" xfId="1" applyFont="1" applyFill="1" applyBorder="1" applyAlignment="1" applyProtection="1">
      <alignment horizontal="right" wrapText="1"/>
    </xf>
    <xf numFmtId="43" fontId="6" fillId="3" borderId="1" xfId="1" quotePrefix="1" applyFont="1" applyFill="1" applyBorder="1" applyAlignment="1">
      <alignment horizontal="right"/>
    </xf>
    <xf numFmtId="43" fontId="6" fillId="3" borderId="3" xfId="1" quotePrefix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22" fillId="2" borderId="4" xfId="0" applyNumberFormat="1" applyFont="1" applyFill="1" applyBorder="1" applyAlignment="1" applyProtection="1">
      <alignment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43" fontId="5" fillId="0" borderId="4" xfId="1" applyFont="1" applyFill="1" applyBorder="1" applyAlignment="1" applyProtection="1">
      <alignment horizontal="center" vertical="center" wrapText="1"/>
    </xf>
    <xf numFmtId="43" fontId="5" fillId="0" borderId="4" xfId="1" applyFont="1" applyFill="1" applyBorder="1" applyAlignment="1" applyProtection="1">
      <alignment horizontal="right" wrapText="1"/>
    </xf>
    <xf numFmtId="0" fontId="23" fillId="2" borderId="3" xfId="0" quotePrefix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 applyProtection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NumberFormat="1" applyFont="1" applyFill="1" applyBorder="1" applyAlignment="1" applyProtection="1">
      <alignment horizontal="left" vertical="center"/>
    </xf>
    <xf numFmtId="43" fontId="5" fillId="2" borderId="3" xfId="1" applyFont="1" applyFill="1" applyBorder="1" applyAlignment="1" applyProtection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/>
    <xf numFmtId="0" fontId="11" fillId="0" borderId="0" xfId="0" applyFont="1"/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/>
    </xf>
    <xf numFmtId="0" fontId="23" fillId="2" borderId="3" xfId="0" applyNumberFormat="1" applyFont="1" applyFill="1" applyBorder="1" applyAlignment="1" applyProtection="1">
      <alignment horizontal="center" wrapText="1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43" fontId="5" fillId="0" borderId="3" xfId="1" applyFont="1" applyFill="1" applyBorder="1" applyAlignment="1" applyProtection="1">
      <alignment horizontal="center" vertical="center" wrapText="1"/>
    </xf>
    <xf numFmtId="43" fontId="10" fillId="2" borderId="3" xfId="1" applyFont="1" applyFill="1" applyBorder="1" applyAlignment="1">
      <alignment horizontal="right" wrapText="1"/>
    </xf>
    <xf numFmtId="43" fontId="10" fillId="2" borderId="4" xfId="1" applyFont="1" applyFill="1" applyBorder="1" applyAlignment="1">
      <alignment horizontal="right" wrapText="1"/>
    </xf>
    <xf numFmtId="0" fontId="27" fillId="2" borderId="3" xfId="0" quotePrefix="1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right" wrapText="1"/>
    </xf>
    <xf numFmtId="43" fontId="22" fillId="2" borderId="4" xfId="1" applyFont="1" applyFill="1" applyBorder="1" applyAlignment="1">
      <alignment horizontal="right"/>
    </xf>
    <xf numFmtId="43" fontId="21" fillId="2" borderId="4" xfId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0" fontId="24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5" fillId="0" borderId="3" xfId="0" applyFont="1" applyBorder="1" applyAlignment="1">
      <alignment horizontal="left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43" fontId="10" fillId="0" borderId="3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10" fillId="0" borderId="4" xfId="1" applyFont="1" applyFill="1" applyBorder="1" applyAlignment="1">
      <alignment horizontal="right"/>
    </xf>
    <xf numFmtId="43" fontId="24" fillId="0" borderId="3" xfId="1" applyFont="1" applyFill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right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 wrapText="1" inden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5" fillId="2" borderId="4" xfId="0" applyNumberFormat="1" applyFont="1" applyFill="1" applyBorder="1" applyAlignment="1" applyProtection="1">
      <alignment horizontal="left" vertical="center" wrapText="1" inden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9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right" vertical="center" wrapText="1"/>
    </xf>
    <xf numFmtId="0" fontId="22" fillId="2" borderId="2" xfId="0" applyNumberFormat="1" applyFont="1" applyFill="1" applyBorder="1" applyAlignment="1" applyProtection="1">
      <alignment horizontal="right" vertical="center" wrapText="1"/>
    </xf>
    <xf numFmtId="0" fontId="22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H12" sqref="H12:H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87" t="s">
        <v>192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87" t="s">
        <v>18</v>
      </c>
      <c r="B3" s="187"/>
      <c r="C3" s="187"/>
      <c r="D3" s="187"/>
      <c r="E3" s="187"/>
      <c r="F3" s="187"/>
      <c r="G3" s="187"/>
      <c r="H3" s="187"/>
      <c r="I3" s="188"/>
      <c r="J3" s="188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87" t="s">
        <v>24</v>
      </c>
      <c r="B5" s="189"/>
      <c r="C5" s="189"/>
      <c r="D5" s="189"/>
      <c r="E5" s="189"/>
      <c r="F5" s="189"/>
      <c r="G5" s="189"/>
      <c r="H5" s="189"/>
      <c r="I5" s="189"/>
      <c r="J5" s="18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37</v>
      </c>
    </row>
    <row r="7" spans="1:10" ht="25.5" x14ac:dyDescent="0.25">
      <c r="A7" s="26"/>
      <c r="B7" s="27"/>
      <c r="C7" s="27"/>
      <c r="D7" s="28"/>
      <c r="E7" s="29"/>
      <c r="F7" s="3" t="s">
        <v>185</v>
      </c>
      <c r="G7" s="3" t="s">
        <v>177</v>
      </c>
      <c r="H7" s="3" t="s">
        <v>186</v>
      </c>
      <c r="I7" s="3" t="s">
        <v>44</v>
      </c>
      <c r="J7" s="3" t="s">
        <v>187</v>
      </c>
    </row>
    <row r="8" spans="1:10" x14ac:dyDescent="0.25">
      <c r="A8" s="190" t="s">
        <v>0</v>
      </c>
      <c r="B8" s="191"/>
      <c r="C8" s="191"/>
      <c r="D8" s="191"/>
      <c r="E8" s="192"/>
      <c r="F8" s="116">
        <f>F9+F10</f>
        <v>854849.08</v>
      </c>
      <c r="G8" s="116">
        <f t="shared" ref="G8:J8" si="0">G9+G10</f>
        <v>1265687.08</v>
      </c>
      <c r="H8" s="116">
        <v>1308529.21</v>
      </c>
      <c r="I8" s="116">
        <f t="shared" si="0"/>
        <v>1256013.45</v>
      </c>
      <c r="J8" s="116">
        <f t="shared" si="0"/>
        <v>1256013.45</v>
      </c>
    </row>
    <row r="9" spans="1:10" x14ac:dyDescent="0.25">
      <c r="A9" s="193" t="s">
        <v>38</v>
      </c>
      <c r="B9" s="194"/>
      <c r="C9" s="194"/>
      <c r="D9" s="194"/>
      <c r="E9" s="186"/>
      <c r="F9" s="117">
        <v>854849.08</v>
      </c>
      <c r="G9" s="117">
        <v>1265687.08</v>
      </c>
      <c r="H9" s="116">
        <v>1308529.21</v>
      </c>
      <c r="I9" s="54">
        <v>1256013.45</v>
      </c>
      <c r="J9" s="54">
        <v>1256013.45</v>
      </c>
    </row>
    <row r="10" spans="1:10" x14ac:dyDescent="0.25">
      <c r="A10" s="195" t="s">
        <v>39</v>
      </c>
      <c r="B10" s="186"/>
      <c r="C10" s="186"/>
      <c r="D10" s="186"/>
      <c r="E10" s="186"/>
      <c r="F10" s="117"/>
      <c r="G10" s="117"/>
      <c r="H10" s="117"/>
      <c r="I10" s="117"/>
      <c r="J10" s="117"/>
    </row>
    <row r="11" spans="1:10" x14ac:dyDescent="0.25">
      <c r="A11" s="31" t="s">
        <v>1</v>
      </c>
      <c r="B11" s="38"/>
      <c r="C11" s="38"/>
      <c r="D11" s="38"/>
      <c r="E11" s="38"/>
      <c r="F11" s="116">
        <f>F12+F13</f>
        <v>853842.11</v>
      </c>
      <c r="G11" s="116">
        <f t="shared" ref="G11:J11" si="1">G12+G13</f>
        <v>1272954.23</v>
      </c>
      <c r="H11" s="116">
        <v>1312036.17</v>
      </c>
      <c r="I11" s="116">
        <f t="shared" si="1"/>
        <v>1256013.45</v>
      </c>
      <c r="J11" s="116">
        <f t="shared" si="1"/>
        <v>1256013.45</v>
      </c>
    </row>
    <row r="12" spans="1:10" x14ac:dyDescent="0.25">
      <c r="A12" s="196" t="s">
        <v>40</v>
      </c>
      <c r="B12" s="194"/>
      <c r="C12" s="194"/>
      <c r="D12" s="194"/>
      <c r="E12" s="194"/>
      <c r="F12" s="117">
        <v>846809.28</v>
      </c>
      <c r="G12" s="49">
        <v>1252466.81</v>
      </c>
      <c r="H12" s="117">
        <v>1294022.25</v>
      </c>
      <c r="I12" s="117">
        <v>1245013.45</v>
      </c>
      <c r="J12" s="117">
        <v>1245013.45</v>
      </c>
    </row>
    <row r="13" spans="1:10" x14ac:dyDescent="0.25">
      <c r="A13" s="185" t="s">
        <v>41</v>
      </c>
      <c r="B13" s="186"/>
      <c r="C13" s="186"/>
      <c r="D13" s="186"/>
      <c r="E13" s="186"/>
      <c r="F13" s="119">
        <v>7032.83</v>
      </c>
      <c r="G13" s="119">
        <v>20487.419999999998</v>
      </c>
      <c r="H13" s="119">
        <v>14506.96</v>
      </c>
      <c r="I13" s="119">
        <v>11000</v>
      </c>
      <c r="J13" s="118">
        <v>11000</v>
      </c>
    </row>
    <row r="14" spans="1:10" x14ac:dyDescent="0.25">
      <c r="A14" s="197" t="s">
        <v>63</v>
      </c>
      <c r="B14" s="191"/>
      <c r="C14" s="191"/>
      <c r="D14" s="191"/>
      <c r="E14" s="191"/>
      <c r="F14" s="116">
        <f>F8-F11</f>
        <v>1006.9699999999721</v>
      </c>
      <c r="G14" s="116">
        <f t="shared" ref="G14:J14" si="2">G8-G11</f>
        <v>-7267.1499999999069</v>
      </c>
      <c r="H14" s="116">
        <f>H8-H11</f>
        <v>-3506.9599999999627</v>
      </c>
      <c r="I14" s="116">
        <f t="shared" si="2"/>
        <v>0</v>
      </c>
      <c r="J14" s="116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87" t="s">
        <v>25</v>
      </c>
      <c r="B16" s="189"/>
      <c r="C16" s="189"/>
      <c r="D16" s="189"/>
      <c r="E16" s="189"/>
      <c r="F16" s="189"/>
      <c r="G16" s="189"/>
      <c r="H16" s="189"/>
      <c r="I16" s="189"/>
      <c r="J16" s="189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185</v>
      </c>
      <c r="G18" s="3" t="s">
        <v>177</v>
      </c>
      <c r="H18" s="3" t="s">
        <v>186</v>
      </c>
      <c r="I18" s="3" t="s">
        <v>44</v>
      </c>
      <c r="J18" s="3" t="s">
        <v>187</v>
      </c>
    </row>
    <row r="19" spans="1:10" x14ac:dyDescent="0.25">
      <c r="A19" s="185" t="s">
        <v>42</v>
      </c>
      <c r="B19" s="186"/>
      <c r="C19" s="186"/>
      <c r="D19" s="186"/>
      <c r="E19" s="186"/>
      <c r="F19" s="119"/>
      <c r="G19" s="119"/>
      <c r="H19" s="119"/>
      <c r="I19" s="119"/>
      <c r="J19" s="118"/>
    </row>
    <row r="20" spans="1:10" x14ac:dyDescent="0.25">
      <c r="A20" s="185" t="s">
        <v>43</v>
      </c>
      <c r="B20" s="186"/>
      <c r="C20" s="186"/>
      <c r="D20" s="186"/>
      <c r="E20" s="186"/>
      <c r="F20" s="119"/>
      <c r="G20" s="119"/>
      <c r="H20" s="119"/>
      <c r="I20" s="119"/>
      <c r="J20" s="118"/>
    </row>
    <row r="21" spans="1:10" x14ac:dyDescent="0.25">
      <c r="A21" s="197" t="s">
        <v>2</v>
      </c>
      <c r="B21" s="191"/>
      <c r="C21" s="191"/>
      <c r="D21" s="191"/>
      <c r="E21" s="191"/>
      <c r="F21" s="116">
        <f>F19-F20</f>
        <v>0</v>
      </c>
      <c r="G21" s="116">
        <f t="shared" ref="G21:J21" si="3">G19-G20</f>
        <v>0</v>
      </c>
      <c r="H21" s="116">
        <f t="shared" si="3"/>
        <v>0</v>
      </c>
      <c r="I21" s="116">
        <f t="shared" si="3"/>
        <v>0</v>
      </c>
      <c r="J21" s="116">
        <f t="shared" si="3"/>
        <v>0</v>
      </c>
    </row>
    <row r="22" spans="1:10" x14ac:dyDescent="0.25">
      <c r="A22" s="197" t="s">
        <v>64</v>
      </c>
      <c r="B22" s="191"/>
      <c r="C22" s="191"/>
      <c r="D22" s="191"/>
      <c r="E22" s="191"/>
      <c r="F22" s="116">
        <f>F14+F21</f>
        <v>1006.9699999999721</v>
      </c>
      <c r="G22" s="116">
        <f t="shared" ref="G22:J22" si="4">G14+G21</f>
        <v>-7267.1499999999069</v>
      </c>
      <c r="H22" s="116">
        <f t="shared" si="4"/>
        <v>-3506.9599999999627</v>
      </c>
      <c r="I22" s="116">
        <f t="shared" si="4"/>
        <v>0</v>
      </c>
      <c r="J22" s="116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87" t="s">
        <v>65</v>
      </c>
      <c r="B24" s="189"/>
      <c r="C24" s="189"/>
      <c r="D24" s="189"/>
      <c r="E24" s="189"/>
      <c r="F24" s="189"/>
      <c r="G24" s="189"/>
      <c r="H24" s="189"/>
      <c r="I24" s="189"/>
      <c r="J24" s="189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6"/>
      <c r="B26" s="27"/>
      <c r="C26" s="27"/>
      <c r="D26" s="28"/>
      <c r="E26" s="29"/>
      <c r="F26" s="3" t="s">
        <v>185</v>
      </c>
      <c r="G26" s="3" t="s">
        <v>177</v>
      </c>
      <c r="H26" s="3" t="s">
        <v>186</v>
      </c>
      <c r="I26" s="3" t="s">
        <v>44</v>
      </c>
      <c r="J26" s="3" t="s">
        <v>187</v>
      </c>
    </row>
    <row r="27" spans="1:10" ht="15" customHeight="1" x14ac:dyDescent="0.25">
      <c r="A27" s="200" t="s">
        <v>66</v>
      </c>
      <c r="B27" s="201"/>
      <c r="C27" s="201"/>
      <c r="D27" s="201"/>
      <c r="E27" s="202"/>
      <c r="F27" s="122">
        <v>9767.14</v>
      </c>
      <c r="G27" s="122">
        <v>10774.11</v>
      </c>
      <c r="H27" s="122">
        <v>3506.96</v>
      </c>
      <c r="I27" s="122">
        <v>0</v>
      </c>
      <c r="J27" s="123">
        <v>0</v>
      </c>
    </row>
    <row r="28" spans="1:10" ht="15" customHeight="1" x14ac:dyDescent="0.25">
      <c r="A28" s="197" t="s">
        <v>67</v>
      </c>
      <c r="B28" s="191"/>
      <c r="C28" s="191"/>
      <c r="D28" s="191"/>
      <c r="E28" s="191"/>
      <c r="F28" s="120">
        <f>F22+F27</f>
        <v>10774.109999999971</v>
      </c>
      <c r="G28" s="120">
        <f t="shared" ref="G28:J28" si="5">G22+G27</f>
        <v>3506.9600000000937</v>
      </c>
      <c r="H28" s="120">
        <f t="shared" si="5"/>
        <v>3.7289282772690058E-11</v>
      </c>
      <c r="I28" s="120">
        <f t="shared" si="5"/>
        <v>0</v>
      </c>
      <c r="J28" s="121">
        <f t="shared" si="5"/>
        <v>0</v>
      </c>
    </row>
    <row r="29" spans="1:10" ht="45" customHeight="1" x14ac:dyDescent="0.25">
      <c r="A29" s="190" t="s">
        <v>68</v>
      </c>
      <c r="B29" s="203"/>
      <c r="C29" s="203"/>
      <c r="D29" s="203"/>
      <c r="E29" s="204"/>
      <c r="F29" s="120">
        <f t="shared" ref="F29:J29" si="6">F14+F21+F27-F28</f>
        <v>0</v>
      </c>
      <c r="G29" s="120">
        <f t="shared" si="6"/>
        <v>0</v>
      </c>
      <c r="H29" s="120">
        <f t="shared" si="6"/>
        <v>0</v>
      </c>
      <c r="I29" s="120">
        <f t="shared" si="6"/>
        <v>0</v>
      </c>
      <c r="J29" s="121">
        <f t="shared" si="6"/>
        <v>0</v>
      </c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205" t="s">
        <v>62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18" x14ac:dyDescent="0.25">
      <c r="A32" s="41"/>
      <c r="B32" s="42"/>
      <c r="C32" s="42"/>
      <c r="D32" s="42"/>
      <c r="E32" s="42"/>
      <c r="F32" s="42"/>
      <c r="G32" s="42"/>
      <c r="H32" s="43"/>
      <c r="I32" s="43"/>
      <c r="J32" s="43"/>
    </row>
    <row r="33" spans="1:10" ht="25.5" x14ac:dyDescent="0.25">
      <c r="A33" s="44"/>
      <c r="B33" s="45"/>
      <c r="C33" s="45"/>
      <c r="D33" s="46"/>
      <c r="E33" s="47"/>
      <c r="F33" s="48" t="s">
        <v>185</v>
      </c>
      <c r="G33" s="3" t="s">
        <v>177</v>
      </c>
      <c r="H33" s="3" t="s">
        <v>186</v>
      </c>
      <c r="I33" s="3" t="s">
        <v>44</v>
      </c>
      <c r="J33" s="3" t="s">
        <v>187</v>
      </c>
    </row>
    <row r="34" spans="1:10" x14ac:dyDescent="0.25">
      <c r="A34" s="200" t="s">
        <v>66</v>
      </c>
      <c r="B34" s="201"/>
      <c r="C34" s="201"/>
      <c r="D34" s="201"/>
      <c r="E34" s="202"/>
      <c r="F34" s="122"/>
      <c r="G34" s="122">
        <f>F37</f>
        <v>0</v>
      </c>
      <c r="H34" s="122">
        <f>G37</f>
        <v>0</v>
      </c>
      <c r="I34" s="122">
        <f>H37</f>
        <v>0</v>
      </c>
      <c r="J34" s="123">
        <f>I37</f>
        <v>0</v>
      </c>
    </row>
    <row r="35" spans="1:10" ht="28.5" customHeight="1" x14ac:dyDescent="0.25">
      <c r="A35" s="200" t="s">
        <v>69</v>
      </c>
      <c r="B35" s="201"/>
      <c r="C35" s="201"/>
      <c r="D35" s="201"/>
      <c r="E35" s="202"/>
      <c r="F35" s="122"/>
      <c r="G35" s="122"/>
      <c r="H35" s="122"/>
      <c r="I35" s="122">
        <v>0</v>
      </c>
      <c r="J35" s="123">
        <v>0</v>
      </c>
    </row>
    <row r="36" spans="1:10" x14ac:dyDescent="0.25">
      <c r="A36" s="200" t="s">
        <v>70</v>
      </c>
      <c r="B36" s="206"/>
      <c r="C36" s="206"/>
      <c r="D36" s="206"/>
      <c r="E36" s="207"/>
      <c r="F36" s="122"/>
      <c r="G36" s="122"/>
      <c r="H36" s="122">
        <v>0</v>
      </c>
      <c r="I36" s="122">
        <v>0</v>
      </c>
      <c r="J36" s="123">
        <v>0</v>
      </c>
    </row>
    <row r="37" spans="1:10" ht="15" customHeight="1" x14ac:dyDescent="0.25">
      <c r="A37" s="197" t="s">
        <v>67</v>
      </c>
      <c r="B37" s="191"/>
      <c r="C37" s="191"/>
      <c r="D37" s="191"/>
      <c r="E37" s="191"/>
      <c r="F37" s="124">
        <f>F34-F35+F36</f>
        <v>0</v>
      </c>
      <c r="G37" s="124"/>
      <c r="H37" s="124">
        <f t="shared" ref="H37:J37" si="7">H34-H35+H36</f>
        <v>0</v>
      </c>
      <c r="I37" s="124">
        <f t="shared" si="7"/>
        <v>0</v>
      </c>
      <c r="J37" s="125">
        <f t="shared" si="7"/>
        <v>0</v>
      </c>
    </row>
    <row r="38" spans="1:10" ht="17.25" customHeight="1" x14ac:dyDescent="0.25"/>
    <row r="39" spans="1:10" x14ac:dyDescent="0.25">
      <c r="A39" s="198" t="s">
        <v>193</v>
      </c>
      <c r="B39" s="199"/>
      <c r="C39" s="199"/>
      <c r="D39" s="199"/>
      <c r="E39" s="199"/>
      <c r="F39" s="199"/>
      <c r="G39" s="199"/>
      <c r="H39" s="199"/>
      <c r="I39" s="199"/>
      <c r="J39" s="199"/>
    </row>
    <row r="40" spans="1:10" ht="9" customHeight="1" x14ac:dyDescent="0.25"/>
    <row r="41" spans="1:10" x14ac:dyDescent="0.25">
      <c r="I41" t="s">
        <v>190</v>
      </c>
    </row>
    <row r="42" spans="1:10" x14ac:dyDescent="0.25">
      <c r="I42" t="s">
        <v>191</v>
      </c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2"/>
  <sheetViews>
    <sheetView topLeftCell="A193" workbookViewId="0">
      <selection activeCell="G62" sqref="G62"/>
    </sheetView>
  </sheetViews>
  <sheetFormatPr defaultRowHeight="15" x14ac:dyDescent="0.25"/>
  <cols>
    <col min="1" max="2" width="8.42578125" bestFit="1" customWidth="1"/>
    <col min="3" max="3" width="0.42578125" customWidth="1"/>
    <col min="4" max="4" width="30" customWidth="1"/>
    <col min="5" max="9" width="25.28515625" customWidth="1"/>
  </cols>
  <sheetData>
    <row r="1" spans="1:9" ht="42" customHeight="1" x14ac:dyDescent="0.25">
      <c r="A1" s="187" t="s">
        <v>192</v>
      </c>
      <c r="B1" s="187"/>
      <c r="C1" s="187"/>
      <c r="D1" s="187"/>
      <c r="E1" s="187"/>
      <c r="F1" s="187"/>
      <c r="G1" s="187"/>
      <c r="H1" s="187"/>
      <c r="I1" s="18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87" t="s">
        <v>17</v>
      </c>
      <c r="B3" s="189"/>
      <c r="C3" s="189"/>
      <c r="D3" s="189"/>
      <c r="E3" s="189"/>
      <c r="F3" s="189"/>
      <c r="G3" s="189"/>
      <c r="H3" s="189"/>
      <c r="I3" s="18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31" t="s">
        <v>19</v>
      </c>
      <c r="B5" s="232"/>
      <c r="C5" s="233"/>
      <c r="D5" s="18" t="s">
        <v>20</v>
      </c>
      <c r="E5" s="18" t="s">
        <v>176</v>
      </c>
      <c r="F5" s="19" t="s">
        <v>177</v>
      </c>
      <c r="G5" s="19" t="s">
        <v>173</v>
      </c>
      <c r="H5" s="19" t="s">
        <v>34</v>
      </c>
      <c r="I5" s="19" t="s">
        <v>178</v>
      </c>
    </row>
    <row r="6" spans="1:9" ht="31.5" x14ac:dyDescent="0.25">
      <c r="A6" s="216" t="s">
        <v>135</v>
      </c>
      <c r="B6" s="217"/>
      <c r="C6" s="218"/>
      <c r="D6" s="64" t="s">
        <v>136</v>
      </c>
      <c r="E6" s="106">
        <f>SUM(E7,E41,E47)</f>
        <v>794137.14</v>
      </c>
      <c r="F6" s="106">
        <f t="shared" ref="F6:G6" si="0">SUM(F7,F41,F47)</f>
        <v>1141603.45</v>
      </c>
      <c r="G6" s="106">
        <f t="shared" si="0"/>
        <v>1141603.45</v>
      </c>
      <c r="H6" s="106">
        <v>1141603.45</v>
      </c>
      <c r="I6" s="106">
        <v>1141603.45</v>
      </c>
    </row>
    <row r="7" spans="1:9" ht="31.5" x14ac:dyDescent="0.25">
      <c r="A7" s="216" t="s">
        <v>137</v>
      </c>
      <c r="B7" s="217"/>
      <c r="C7" s="218"/>
      <c r="D7" s="64" t="s">
        <v>138</v>
      </c>
      <c r="E7" s="107">
        <f>SUM(E8,E37)</f>
        <v>166653.65000000002</v>
      </c>
      <c r="F7" s="107">
        <f>SUM(F8,F37)</f>
        <v>169103.45</v>
      </c>
      <c r="G7" s="107">
        <f t="shared" ref="G7" si="1">SUM(G8,G37)</f>
        <v>169103.45</v>
      </c>
      <c r="H7" s="107">
        <v>169103.45</v>
      </c>
      <c r="I7" s="107">
        <v>169103.45</v>
      </c>
    </row>
    <row r="8" spans="1:9" ht="45" x14ac:dyDescent="0.25">
      <c r="A8" s="227">
        <v>55</v>
      </c>
      <c r="B8" s="228"/>
      <c r="C8" s="229"/>
      <c r="D8" s="65" t="s">
        <v>139</v>
      </c>
      <c r="E8" s="107">
        <f>E9</f>
        <v>163444.44000000003</v>
      </c>
      <c r="F8" s="107">
        <f>F9</f>
        <v>169103.45</v>
      </c>
      <c r="G8" s="107">
        <f t="shared" ref="G8" si="2">G9</f>
        <v>169103.45</v>
      </c>
      <c r="H8" s="107">
        <v>169103.45</v>
      </c>
      <c r="I8" s="107">
        <v>169103.45</v>
      </c>
    </row>
    <row r="9" spans="1:9" ht="15.75" x14ac:dyDescent="0.25">
      <c r="A9" s="216">
        <v>3</v>
      </c>
      <c r="B9" s="217"/>
      <c r="C9" s="218"/>
      <c r="D9" s="64" t="s">
        <v>10</v>
      </c>
      <c r="E9" s="107">
        <f>SUM(E10,E33,E35)</f>
        <v>163444.44000000003</v>
      </c>
      <c r="F9" s="107">
        <f>SUM(F10,F33,F35)</f>
        <v>169103.45</v>
      </c>
      <c r="G9" s="107">
        <f t="shared" ref="G9" si="3">SUM(G10,G33,G35)</f>
        <v>169103.45</v>
      </c>
      <c r="H9" s="107">
        <v>169103.45</v>
      </c>
      <c r="I9" s="107">
        <v>169103.45</v>
      </c>
    </row>
    <row r="10" spans="1:9" ht="15.75" x14ac:dyDescent="0.25">
      <c r="A10" s="222">
        <v>32</v>
      </c>
      <c r="B10" s="223"/>
      <c r="C10" s="224"/>
      <c r="D10" s="66" t="s">
        <v>21</v>
      </c>
      <c r="E10" s="107">
        <f>SUM(E11:E32)</f>
        <v>100073.17000000003</v>
      </c>
      <c r="F10" s="107">
        <f>SUM(F11:F32)</f>
        <v>96501.02</v>
      </c>
      <c r="G10" s="107">
        <f t="shared" ref="G10" si="4">SUM(G11:G32)</f>
        <v>99281.91</v>
      </c>
      <c r="H10" s="107">
        <v>101116.91</v>
      </c>
      <c r="I10" s="107">
        <v>101116.91</v>
      </c>
    </row>
    <row r="11" spans="1:9" ht="15.75" x14ac:dyDescent="0.25">
      <c r="A11" s="55">
        <v>3211</v>
      </c>
      <c r="B11" s="67"/>
      <c r="C11" s="68"/>
      <c r="D11" s="69" t="s">
        <v>89</v>
      </c>
      <c r="E11" s="108">
        <v>3956.62</v>
      </c>
      <c r="F11" s="109">
        <v>4000</v>
      </c>
      <c r="G11" s="109">
        <v>3500</v>
      </c>
      <c r="H11" s="109"/>
      <c r="I11" s="110"/>
    </row>
    <row r="12" spans="1:9" ht="15" customHeight="1" x14ac:dyDescent="0.25">
      <c r="A12" s="55">
        <v>3213</v>
      </c>
      <c r="B12" s="67"/>
      <c r="C12" s="68"/>
      <c r="D12" s="69" t="s">
        <v>90</v>
      </c>
      <c r="E12" s="108">
        <v>80</v>
      </c>
      <c r="F12" s="109">
        <v>500</v>
      </c>
      <c r="G12" s="109">
        <v>550</v>
      </c>
      <c r="H12" s="109"/>
      <c r="I12" s="109"/>
    </row>
    <row r="13" spans="1:9" ht="14.25" customHeight="1" x14ac:dyDescent="0.25">
      <c r="A13" s="55">
        <v>3221</v>
      </c>
      <c r="B13" s="67"/>
      <c r="C13" s="68"/>
      <c r="D13" s="69" t="s">
        <v>91</v>
      </c>
      <c r="E13" s="108">
        <v>10987.13</v>
      </c>
      <c r="F13" s="109">
        <v>11000</v>
      </c>
      <c r="G13" s="109">
        <v>12500</v>
      </c>
      <c r="H13" s="109"/>
      <c r="I13" s="109"/>
    </row>
    <row r="14" spans="1:9" ht="15" customHeight="1" x14ac:dyDescent="0.25">
      <c r="A14" s="55">
        <v>3222</v>
      </c>
      <c r="B14" s="67"/>
      <c r="C14" s="68"/>
      <c r="D14" s="69" t="s">
        <v>92</v>
      </c>
      <c r="E14" s="108">
        <v>191.78</v>
      </c>
      <c r="F14" s="109">
        <v>300</v>
      </c>
      <c r="G14" s="109">
        <v>300</v>
      </c>
      <c r="H14" s="109"/>
      <c r="I14" s="110"/>
    </row>
    <row r="15" spans="1:9" ht="15.75" x14ac:dyDescent="0.25">
      <c r="A15" s="55">
        <v>3223</v>
      </c>
      <c r="B15" s="67"/>
      <c r="C15" s="68"/>
      <c r="D15" s="69" t="s">
        <v>93</v>
      </c>
      <c r="E15" s="108">
        <v>30744.720000000001</v>
      </c>
      <c r="F15" s="109">
        <v>36000</v>
      </c>
      <c r="G15" s="109">
        <v>31200</v>
      </c>
      <c r="H15" s="109"/>
      <c r="I15" s="110"/>
    </row>
    <row r="16" spans="1:9" ht="30.75" x14ac:dyDescent="0.25">
      <c r="A16" s="55">
        <v>3224</v>
      </c>
      <c r="B16" s="67"/>
      <c r="C16" s="68"/>
      <c r="D16" s="69" t="s">
        <v>94</v>
      </c>
      <c r="E16" s="108">
        <v>6994.28</v>
      </c>
      <c r="F16" s="109">
        <v>7000</v>
      </c>
      <c r="G16" s="109">
        <v>3300</v>
      </c>
      <c r="H16" s="109"/>
      <c r="I16" s="110"/>
    </row>
    <row r="17" spans="1:9" ht="15" customHeight="1" x14ac:dyDescent="0.25">
      <c r="A17" s="55">
        <v>3225</v>
      </c>
      <c r="B17" s="67"/>
      <c r="C17" s="68"/>
      <c r="D17" s="69" t="s">
        <v>95</v>
      </c>
      <c r="E17" s="108">
        <v>936.28</v>
      </c>
      <c r="F17" s="109">
        <v>1000</v>
      </c>
      <c r="G17" s="109">
        <v>1500</v>
      </c>
      <c r="H17" s="109"/>
      <c r="I17" s="110"/>
    </row>
    <row r="18" spans="1:9" ht="30.75" x14ac:dyDescent="0.25">
      <c r="A18" s="55">
        <v>3227</v>
      </c>
      <c r="B18" s="67"/>
      <c r="C18" s="68"/>
      <c r="D18" s="69" t="s">
        <v>96</v>
      </c>
      <c r="E18" s="108">
        <v>1098.6199999999999</v>
      </c>
      <c r="F18" s="109">
        <v>1400</v>
      </c>
      <c r="G18" s="109">
        <v>1100</v>
      </c>
      <c r="H18" s="109"/>
      <c r="I18" s="110"/>
    </row>
    <row r="19" spans="1:9" ht="30.75" x14ac:dyDescent="0.25">
      <c r="A19" s="55">
        <v>3231</v>
      </c>
      <c r="B19" s="67"/>
      <c r="C19" s="68"/>
      <c r="D19" s="69" t="s">
        <v>97</v>
      </c>
      <c r="E19" s="108">
        <v>1678.37</v>
      </c>
      <c r="F19" s="109">
        <v>1870</v>
      </c>
      <c r="G19" s="109">
        <v>1800</v>
      </c>
      <c r="H19" s="109"/>
      <c r="I19" s="110"/>
    </row>
    <row r="20" spans="1:9" ht="30.75" x14ac:dyDescent="0.25">
      <c r="A20" s="55">
        <v>3232</v>
      </c>
      <c r="B20" s="67"/>
      <c r="C20" s="68"/>
      <c r="D20" s="69" t="s">
        <v>98</v>
      </c>
      <c r="E20" s="111">
        <v>24695.94</v>
      </c>
      <c r="F20" s="111">
        <v>10000</v>
      </c>
      <c r="G20" s="109">
        <v>15330</v>
      </c>
      <c r="H20" s="111"/>
      <c r="I20" s="111"/>
    </row>
    <row r="21" spans="1:9" ht="30.75" x14ac:dyDescent="0.25">
      <c r="A21" s="55">
        <v>3233</v>
      </c>
      <c r="B21" s="67"/>
      <c r="C21" s="68"/>
      <c r="D21" s="69" t="s">
        <v>99</v>
      </c>
      <c r="E21" s="111">
        <v>796.3</v>
      </c>
      <c r="F21" s="111">
        <v>130</v>
      </c>
      <c r="G21" s="109">
        <v>0</v>
      </c>
      <c r="H21" s="111"/>
      <c r="I21" s="111"/>
    </row>
    <row r="22" spans="1:9" ht="15.75" x14ac:dyDescent="0.25">
      <c r="A22" s="55">
        <v>3234</v>
      </c>
      <c r="B22" s="67"/>
      <c r="C22" s="68"/>
      <c r="D22" s="69" t="s">
        <v>100</v>
      </c>
      <c r="E22" s="111">
        <v>6485.19</v>
      </c>
      <c r="F22" s="111">
        <v>7700</v>
      </c>
      <c r="G22" s="109">
        <v>10100</v>
      </c>
      <c r="H22" s="111"/>
      <c r="I22" s="111"/>
    </row>
    <row r="23" spans="1:9" ht="15.75" x14ac:dyDescent="0.25">
      <c r="A23" s="55">
        <v>3235</v>
      </c>
      <c r="B23" s="67"/>
      <c r="C23" s="68"/>
      <c r="D23" s="69" t="s">
        <v>101</v>
      </c>
      <c r="E23" s="111">
        <v>125</v>
      </c>
      <c r="F23" s="111">
        <v>200</v>
      </c>
      <c r="G23" s="109">
        <v>0</v>
      </c>
      <c r="H23" s="111"/>
      <c r="I23" s="111"/>
    </row>
    <row r="24" spans="1:9" ht="30.75" x14ac:dyDescent="0.25">
      <c r="A24" s="55">
        <v>3236</v>
      </c>
      <c r="B24" s="67"/>
      <c r="C24" s="68"/>
      <c r="D24" s="69" t="s">
        <v>102</v>
      </c>
      <c r="E24" s="111">
        <v>555.88</v>
      </c>
      <c r="F24" s="111">
        <v>2100</v>
      </c>
      <c r="G24" s="109">
        <v>2120</v>
      </c>
      <c r="H24" s="111"/>
      <c r="I24" s="111"/>
    </row>
    <row r="25" spans="1:9" ht="30.75" x14ac:dyDescent="0.25">
      <c r="A25" s="55">
        <v>3237</v>
      </c>
      <c r="B25" s="67"/>
      <c r="C25" s="68"/>
      <c r="D25" s="69" t="s">
        <v>103</v>
      </c>
      <c r="E25" s="111">
        <v>1702.6</v>
      </c>
      <c r="F25" s="111">
        <v>3450</v>
      </c>
      <c r="G25" s="109">
        <v>5085</v>
      </c>
      <c r="H25" s="111"/>
      <c r="I25" s="111"/>
    </row>
    <row r="26" spans="1:9" ht="15.75" x14ac:dyDescent="0.25">
      <c r="A26" s="55">
        <v>3238</v>
      </c>
      <c r="B26" s="67"/>
      <c r="C26" s="68"/>
      <c r="D26" s="69" t="s">
        <v>104</v>
      </c>
      <c r="E26" s="111">
        <v>5883.8</v>
      </c>
      <c r="F26" s="111">
        <v>6400</v>
      </c>
      <c r="G26" s="109">
        <v>6600</v>
      </c>
      <c r="H26" s="111"/>
      <c r="I26" s="111"/>
    </row>
    <row r="27" spans="1:9" ht="15.75" x14ac:dyDescent="0.25">
      <c r="A27" s="55">
        <v>3239</v>
      </c>
      <c r="B27" s="67"/>
      <c r="C27" s="68"/>
      <c r="D27" s="69" t="s">
        <v>105</v>
      </c>
      <c r="E27" s="111">
        <v>426.24</v>
      </c>
      <c r="F27" s="111">
        <v>636.91</v>
      </c>
      <c r="G27" s="109">
        <v>636.91</v>
      </c>
      <c r="H27" s="111"/>
      <c r="I27" s="111"/>
    </row>
    <row r="28" spans="1:9" ht="15.75" x14ac:dyDescent="0.25">
      <c r="A28" s="55">
        <v>3292</v>
      </c>
      <c r="B28" s="67"/>
      <c r="C28" s="68"/>
      <c r="D28" s="69" t="s">
        <v>106</v>
      </c>
      <c r="E28" s="111">
        <v>1978.94</v>
      </c>
      <c r="F28" s="111">
        <v>2051.02</v>
      </c>
      <c r="G28" s="109">
        <v>2510</v>
      </c>
      <c r="H28" s="111"/>
      <c r="I28" s="111"/>
    </row>
    <row r="29" spans="1:9" ht="15.75" x14ac:dyDescent="0.25">
      <c r="A29" s="55">
        <v>3293</v>
      </c>
      <c r="B29" s="67"/>
      <c r="C29" s="68"/>
      <c r="D29" s="69" t="s">
        <v>107</v>
      </c>
      <c r="E29" s="111">
        <v>0</v>
      </c>
      <c r="F29" s="111">
        <v>0</v>
      </c>
      <c r="G29" s="109"/>
      <c r="H29" s="111"/>
      <c r="I29" s="111"/>
    </row>
    <row r="30" spans="1:9" ht="15.75" x14ac:dyDescent="0.25">
      <c r="A30" s="55">
        <v>3294</v>
      </c>
      <c r="B30" s="67"/>
      <c r="C30" s="68"/>
      <c r="D30" s="69" t="s">
        <v>108</v>
      </c>
      <c r="E30" s="111">
        <v>163.09</v>
      </c>
      <c r="F30" s="111">
        <v>163.09</v>
      </c>
      <c r="G30" s="109">
        <v>200</v>
      </c>
      <c r="H30" s="111"/>
      <c r="I30" s="111"/>
    </row>
    <row r="31" spans="1:9" ht="15.75" x14ac:dyDescent="0.25">
      <c r="A31" s="55">
        <v>3295</v>
      </c>
      <c r="B31" s="67"/>
      <c r="C31" s="68"/>
      <c r="D31" s="69" t="s">
        <v>109</v>
      </c>
      <c r="E31" s="111">
        <v>442.1</v>
      </c>
      <c r="F31" s="111">
        <v>500</v>
      </c>
      <c r="G31" s="109">
        <v>850</v>
      </c>
      <c r="H31" s="111"/>
      <c r="I31" s="111"/>
    </row>
    <row r="32" spans="1:9" ht="30.75" x14ac:dyDescent="0.25">
      <c r="A32" s="56">
        <v>3299</v>
      </c>
      <c r="B32" s="70"/>
      <c r="C32" s="68"/>
      <c r="D32" s="69" t="s">
        <v>110</v>
      </c>
      <c r="E32" s="111">
        <v>150.29</v>
      </c>
      <c r="F32" s="111">
        <v>100</v>
      </c>
      <c r="G32" s="109">
        <v>100</v>
      </c>
      <c r="H32" s="111"/>
      <c r="I32" s="111"/>
    </row>
    <row r="33" spans="1:9" ht="15.75" x14ac:dyDescent="0.25">
      <c r="A33" s="220">
        <v>34</v>
      </c>
      <c r="B33" s="221"/>
      <c r="C33" s="71"/>
      <c r="D33" s="72" t="s">
        <v>113</v>
      </c>
      <c r="E33" s="112">
        <f>E34</f>
        <v>949.34</v>
      </c>
      <c r="F33" s="112">
        <f>F34</f>
        <v>650</v>
      </c>
      <c r="G33" s="112">
        <f>G34</f>
        <v>650</v>
      </c>
      <c r="H33" s="112">
        <v>650</v>
      </c>
      <c r="I33" s="112">
        <v>650</v>
      </c>
    </row>
    <row r="34" spans="1:9" ht="30.75" x14ac:dyDescent="0.25">
      <c r="A34" s="57">
        <v>3431</v>
      </c>
      <c r="B34" s="67"/>
      <c r="C34" s="68"/>
      <c r="D34" s="69" t="s">
        <v>114</v>
      </c>
      <c r="E34" s="111">
        <v>949.34</v>
      </c>
      <c r="F34" s="111">
        <v>650</v>
      </c>
      <c r="G34" s="109">
        <v>650</v>
      </c>
      <c r="H34" s="111"/>
      <c r="I34" s="111"/>
    </row>
    <row r="35" spans="1:9" ht="31.5" x14ac:dyDescent="0.25">
      <c r="A35" s="73">
        <v>37</v>
      </c>
      <c r="B35" s="74"/>
      <c r="C35" s="71"/>
      <c r="D35" s="72" t="s">
        <v>116</v>
      </c>
      <c r="E35" s="112">
        <f>E36</f>
        <v>62421.93</v>
      </c>
      <c r="F35" s="112">
        <f>F36</f>
        <v>71952.429999999993</v>
      </c>
      <c r="G35" s="112">
        <f t="shared" ref="G35" si="5">G36</f>
        <v>69171.539999999994</v>
      </c>
      <c r="H35" s="112">
        <v>67336.539999999994</v>
      </c>
      <c r="I35" s="112">
        <v>67336.539999999994</v>
      </c>
    </row>
    <row r="36" spans="1:9" ht="30.75" x14ac:dyDescent="0.25">
      <c r="A36" s="58">
        <v>3722</v>
      </c>
      <c r="B36" s="67"/>
      <c r="C36" s="68"/>
      <c r="D36" s="69" t="s">
        <v>117</v>
      </c>
      <c r="E36" s="111">
        <v>62421.93</v>
      </c>
      <c r="F36" s="111">
        <v>71952.429999999993</v>
      </c>
      <c r="G36" s="109">
        <v>69171.539999999994</v>
      </c>
      <c r="H36" s="111"/>
      <c r="I36" s="111"/>
    </row>
    <row r="37" spans="1:9" ht="45" x14ac:dyDescent="0.25">
      <c r="A37" s="59"/>
      <c r="B37" s="101">
        <v>56</v>
      </c>
      <c r="C37" s="68"/>
      <c r="D37" s="65" t="s">
        <v>140</v>
      </c>
      <c r="E37" s="112">
        <f>E39</f>
        <v>3209.21</v>
      </c>
      <c r="F37" s="112">
        <f>F39</f>
        <v>0</v>
      </c>
      <c r="G37" s="112">
        <f t="shared" ref="G37:I37" si="6">G39</f>
        <v>0</v>
      </c>
      <c r="H37" s="112">
        <f t="shared" si="6"/>
        <v>0</v>
      </c>
      <c r="I37" s="112">
        <f t="shared" si="6"/>
        <v>0</v>
      </c>
    </row>
    <row r="38" spans="1:9" ht="15.75" x14ac:dyDescent="0.25">
      <c r="A38" s="216">
        <v>3</v>
      </c>
      <c r="B38" s="217"/>
      <c r="C38" s="218"/>
      <c r="D38" s="64" t="s">
        <v>10</v>
      </c>
      <c r="E38" s="112">
        <f>E39</f>
        <v>3209.21</v>
      </c>
      <c r="F38" s="112">
        <f>F39</f>
        <v>0</v>
      </c>
      <c r="G38" s="112">
        <f t="shared" ref="G38:I38" si="7">G39</f>
        <v>0</v>
      </c>
      <c r="H38" s="112">
        <f t="shared" si="7"/>
        <v>0</v>
      </c>
      <c r="I38" s="112">
        <f t="shared" si="7"/>
        <v>0</v>
      </c>
    </row>
    <row r="39" spans="1:9" ht="31.5" x14ac:dyDescent="0.25">
      <c r="A39" s="73">
        <v>37</v>
      </c>
      <c r="B39" s="75"/>
      <c r="C39" s="68"/>
      <c r="D39" s="72" t="s">
        <v>116</v>
      </c>
      <c r="E39" s="112">
        <f>E40</f>
        <v>3209.21</v>
      </c>
      <c r="F39" s="112">
        <f>F40</f>
        <v>0</v>
      </c>
      <c r="G39" s="112">
        <f t="shared" ref="G39:I39" si="8">G40</f>
        <v>0</v>
      </c>
      <c r="H39" s="112">
        <f t="shared" si="8"/>
        <v>0</v>
      </c>
      <c r="I39" s="112">
        <f t="shared" si="8"/>
        <v>0</v>
      </c>
    </row>
    <row r="40" spans="1:9" ht="30" x14ac:dyDescent="0.25">
      <c r="A40" s="59">
        <v>3721</v>
      </c>
      <c r="B40" s="75"/>
      <c r="C40" s="68"/>
      <c r="D40" s="76" t="s">
        <v>141</v>
      </c>
      <c r="E40" s="111">
        <v>3209.21</v>
      </c>
      <c r="F40" s="111">
        <v>0</v>
      </c>
      <c r="G40" s="111"/>
      <c r="H40" s="111"/>
      <c r="I40" s="111"/>
    </row>
    <row r="41" spans="1:9" ht="40.5" customHeight="1" x14ac:dyDescent="0.25">
      <c r="A41" s="226" t="s">
        <v>142</v>
      </c>
      <c r="B41" s="217"/>
      <c r="C41" s="218"/>
      <c r="D41" s="64" t="s">
        <v>143</v>
      </c>
      <c r="E41" s="112">
        <f t="shared" ref="E41:F43" si="9">E42</f>
        <v>0</v>
      </c>
      <c r="F41" s="112">
        <f t="shared" si="9"/>
        <v>0</v>
      </c>
      <c r="G41" s="112">
        <f t="shared" ref="G41:I41" si="10">G42</f>
        <v>0</v>
      </c>
      <c r="H41" s="112">
        <f t="shared" si="10"/>
        <v>0</v>
      </c>
      <c r="I41" s="112">
        <f t="shared" si="10"/>
        <v>0</v>
      </c>
    </row>
    <row r="42" spans="1:9" ht="45" x14ac:dyDescent="0.25">
      <c r="A42" s="227">
        <v>55</v>
      </c>
      <c r="B42" s="228"/>
      <c r="C42" s="229"/>
      <c r="D42" s="65" t="s">
        <v>139</v>
      </c>
      <c r="E42" s="112">
        <f t="shared" si="9"/>
        <v>0</v>
      </c>
      <c r="F42" s="112">
        <f t="shared" si="9"/>
        <v>0</v>
      </c>
      <c r="G42" s="112">
        <f t="shared" ref="G42:I43" si="11">G43</f>
        <v>0</v>
      </c>
      <c r="H42" s="112">
        <f t="shared" si="11"/>
        <v>0</v>
      </c>
      <c r="I42" s="112">
        <f t="shared" si="11"/>
        <v>0</v>
      </c>
    </row>
    <row r="43" spans="1:9" ht="31.5" x14ac:dyDescent="0.25">
      <c r="A43" s="77">
        <v>4</v>
      </c>
      <c r="B43" s="78"/>
      <c r="C43" s="71"/>
      <c r="D43" s="79" t="s">
        <v>12</v>
      </c>
      <c r="E43" s="112">
        <f t="shared" si="9"/>
        <v>0</v>
      </c>
      <c r="F43" s="112">
        <f t="shared" si="9"/>
        <v>0</v>
      </c>
      <c r="G43" s="112">
        <f t="shared" si="11"/>
        <v>0</v>
      </c>
      <c r="H43" s="112">
        <f t="shared" si="11"/>
        <v>0</v>
      </c>
      <c r="I43" s="112">
        <f t="shared" si="11"/>
        <v>0</v>
      </c>
    </row>
    <row r="44" spans="1:9" ht="47.25" x14ac:dyDescent="0.25">
      <c r="A44" s="77">
        <v>42</v>
      </c>
      <c r="B44" s="78"/>
      <c r="C44" s="71"/>
      <c r="D44" s="72" t="s">
        <v>30</v>
      </c>
      <c r="E44" s="112">
        <f>SUM(E45:E46)</f>
        <v>0</v>
      </c>
      <c r="F44" s="112">
        <f>SUM(F45:F46)</f>
        <v>0</v>
      </c>
      <c r="G44" s="112">
        <f t="shared" ref="G44:I44" si="12">SUM(G45:G46)</f>
        <v>0</v>
      </c>
      <c r="H44" s="112">
        <f t="shared" si="12"/>
        <v>0</v>
      </c>
      <c r="I44" s="112">
        <f t="shared" si="12"/>
        <v>0</v>
      </c>
    </row>
    <row r="45" spans="1:9" ht="30.75" x14ac:dyDescent="0.25">
      <c r="A45" s="60">
        <v>4223</v>
      </c>
      <c r="B45" s="80"/>
      <c r="C45" s="68"/>
      <c r="D45" s="69" t="s">
        <v>120</v>
      </c>
      <c r="E45" s="111">
        <v>0</v>
      </c>
      <c r="F45" s="111">
        <v>0</v>
      </c>
      <c r="G45" s="111">
        <v>0</v>
      </c>
      <c r="H45" s="111"/>
      <c r="I45" s="111"/>
    </row>
    <row r="46" spans="1:9" ht="30.75" x14ac:dyDescent="0.25">
      <c r="A46" s="60">
        <v>4227</v>
      </c>
      <c r="B46" s="80"/>
      <c r="C46" s="68"/>
      <c r="D46" s="69" t="s">
        <v>122</v>
      </c>
      <c r="E46" s="111">
        <v>0</v>
      </c>
      <c r="F46" s="111">
        <v>0</v>
      </c>
      <c r="G46" s="111">
        <v>0</v>
      </c>
      <c r="H46" s="111"/>
      <c r="I46" s="111"/>
    </row>
    <row r="47" spans="1:9" ht="81" customHeight="1" x14ac:dyDescent="0.25">
      <c r="A47" s="216" t="s">
        <v>144</v>
      </c>
      <c r="B47" s="217"/>
      <c r="C47" s="81"/>
      <c r="D47" s="64" t="s">
        <v>145</v>
      </c>
      <c r="E47" s="112">
        <f>E48</f>
        <v>627483.49</v>
      </c>
      <c r="F47" s="112">
        <f t="shared" ref="F47:G47" si="13">F48</f>
        <v>972500</v>
      </c>
      <c r="G47" s="112">
        <f t="shared" si="13"/>
        <v>972500</v>
      </c>
      <c r="H47" s="112">
        <v>972500</v>
      </c>
      <c r="I47" s="112">
        <v>972500</v>
      </c>
    </row>
    <row r="48" spans="1:9" ht="15.75" x14ac:dyDescent="0.25">
      <c r="A48" s="214">
        <v>501</v>
      </c>
      <c r="B48" s="215"/>
      <c r="C48" s="230"/>
      <c r="D48" s="64" t="s">
        <v>146</v>
      </c>
      <c r="E48" s="112">
        <f>E49</f>
        <v>627483.49</v>
      </c>
      <c r="F48" s="112">
        <f t="shared" ref="F48:G48" si="14">F49</f>
        <v>972500</v>
      </c>
      <c r="G48" s="112">
        <f t="shared" si="14"/>
        <v>972500</v>
      </c>
      <c r="H48" s="112">
        <v>972500</v>
      </c>
      <c r="I48" s="112">
        <v>972500</v>
      </c>
    </row>
    <row r="49" spans="1:9" ht="15.75" x14ac:dyDescent="0.25">
      <c r="A49" s="216">
        <v>3</v>
      </c>
      <c r="B49" s="217"/>
      <c r="C49" s="218"/>
      <c r="D49" s="66" t="s">
        <v>10</v>
      </c>
      <c r="E49" s="112">
        <f>SUM(E50,E57)</f>
        <v>627483.49</v>
      </c>
      <c r="F49" s="112">
        <f t="shared" ref="F49:G49" si="15">SUM(F50,F57)</f>
        <v>972500</v>
      </c>
      <c r="G49" s="112">
        <f t="shared" si="15"/>
        <v>972500</v>
      </c>
      <c r="H49" s="112">
        <v>972500</v>
      </c>
      <c r="I49" s="112">
        <v>972500</v>
      </c>
    </row>
    <row r="50" spans="1:9" ht="15.75" x14ac:dyDescent="0.25">
      <c r="A50" s="82">
        <v>31</v>
      </c>
      <c r="B50" s="83"/>
      <c r="C50" s="64"/>
      <c r="D50" s="66" t="s">
        <v>11</v>
      </c>
      <c r="E50" s="112">
        <f>SUM(E51:E56)</f>
        <v>586686.88</v>
      </c>
      <c r="F50" s="112">
        <f t="shared" ref="F50:G50" si="16">SUM(F51:F56)</f>
        <v>920000</v>
      </c>
      <c r="G50" s="112">
        <f t="shared" si="16"/>
        <v>920000</v>
      </c>
      <c r="H50" s="112">
        <v>920000</v>
      </c>
      <c r="I50" s="112">
        <v>920000</v>
      </c>
    </row>
    <row r="51" spans="1:9" ht="15.75" x14ac:dyDescent="0.25">
      <c r="A51" s="55">
        <v>3111</v>
      </c>
      <c r="B51" s="83"/>
      <c r="C51" s="64"/>
      <c r="D51" s="69" t="s">
        <v>83</v>
      </c>
      <c r="E51" s="111">
        <v>465265.65</v>
      </c>
      <c r="F51" s="111">
        <v>720000</v>
      </c>
      <c r="G51" s="111">
        <v>720000</v>
      </c>
      <c r="H51" s="111"/>
      <c r="I51" s="111"/>
    </row>
    <row r="52" spans="1:9" ht="15.75" x14ac:dyDescent="0.25">
      <c r="A52" s="55">
        <v>3113</v>
      </c>
      <c r="B52" s="83"/>
      <c r="C52" s="64"/>
      <c r="D52" s="69" t="s">
        <v>84</v>
      </c>
      <c r="E52" s="111">
        <v>5080.2700000000004</v>
      </c>
      <c r="F52" s="111">
        <v>20000</v>
      </c>
      <c r="G52" s="111">
        <v>20000</v>
      </c>
      <c r="H52" s="111"/>
      <c r="I52" s="111"/>
    </row>
    <row r="53" spans="1:9" ht="30.75" x14ac:dyDescent="0.25">
      <c r="A53" s="55">
        <v>3114</v>
      </c>
      <c r="B53" s="83"/>
      <c r="C53" s="64"/>
      <c r="D53" s="69" t="s">
        <v>85</v>
      </c>
      <c r="E53" s="111">
        <v>10811.54</v>
      </c>
      <c r="F53" s="111">
        <v>20000</v>
      </c>
      <c r="G53" s="111">
        <v>20000</v>
      </c>
      <c r="H53" s="111"/>
      <c r="I53" s="111"/>
    </row>
    <row r="54" spans="1:9" ht="15.75" x14ac:dyDescent="0.25">
      <c r="A54" s="61">
        <v>3121</v>
      </c>
      <c r="B54" s="83"/>
      <c r="C54" s="64"/>
      <c r="D54" s="69" t="s">
        <v>86</v>
      </c>
      <c r="E54" s="111">
        <v>26127.33</v>
      </c>
      <c r="F54" s="111">
        <v>40000</v>
      </c>
      <c r="G54" s="111">
        <v>40000</v>
      </c>
      <c r="H54" s="111"/>
      <c r="I54" s="111"/>
    </row>
    <row r="55" spans="1:9" ht="30.75" x14ac:dyDescent="0.25">
      <c r="A55" s="55">
        <v>3132</v>
      </c>
      <c r="B55" s="83"/>
      <c r="C55" s="64"/>
      <c r="D55" s="69" t="s">
        <v>87</v>
      </c>
      <c r="E55" s="111">
        <v>79375.100000000006</v>
      </c>
      <c r="F55" s="111">
        <v>120000</v>
      </c>
      <c r="G55" s="111">
        <v>120000</v>
      </c>
      <c r="H55" s="111"/>
      <c r="I55" s="111"/>
    </row>
    <row r="56" spans="1:9" ht="30.75" x14ac:dyDescent="0.25">
      <c r="A56" s="55">
        <v>3133</v>
      </c>
      <c r="B56" s="83"/>
      <c r="C56" s="64"/>
      <c r="D56" s="69" t="s">
        <v>88</v>
      </c>
      <c r="E56" s="111">
        <v>26.99</v>
      </c>
      <c r="F56" s="111">
        <v>0</v>
      </c>
      <c r="G56" s="111">
        <v>0</v>
      </c>
      <c r="H56" s="111"/>
      <c r="I56" s="111"/>
    </row>
    <row r="57" spans="1:9" ht="15.75" x14ac:dyDescent="0.25">
      <c r="A57" s="82">
        <v>32</v>
      </c>
      <c r="B57" s="83"/>
      <c r="C57" s="64"/>
      <c r="D57" s="66" t="s">
        <v>21</v>
      </c>
      <c r="E57" s="112">
        <f>SUM(E58:E59)</f>
        <v>40796.61</v>
      </c>
      <c r="F57" s="112">
        <f t="shared" ref="F57:G57" si="17">SUM(F58:F59)</f>
        <v>52500</v>
      </c>
      <c r="G57" s="112">
        <f t="shared" si="17"/>
        <v>52500</v>
      </c>
      <c r="H57" s="112">
        <v>52500</v>
      </c>
      <c r="I57" s="112">
        <v>52500</v>
      </c>
    </row>
    <row r="58" spans="1:9" ht="30.75" x14ac:dyDescent="0.25">
      <c r="A58" s="55">
        <v>3212</v>
      </c>
      <c r="B58" s="83"/>
      <c r="C58" s="64"/>
      <c r="D58" s="69" t="s">
        <v>111</v>
      </c>
      <c r="E58" s="111">
        <v>39132.18</v>
      </c>
      <c r="F58" s="111">
        <v>50000</v>
      </c>
      <c r="G58" s="111">
        <v>50000</v>
      </c>
      <c r="H58" s="111"/>
      <c r="I58" s="111"/>
    </row>
    <row r="59" spans="1:9" ht="15.75" x14ac:dyDescent="0.25">
      <c r="A59" s="55">
        <v>3295</v>
      </c>
      <c r="B59" s="102"/>
      <c r="C59" s="103"/>
      <c r="D59" s="69" t="s">
        <v>109</v>
      </c>
      <c r="E59" s="111">
        <v>1664.43</v>
      </c>
      <c r="F59" s="111">
        <v>2500</v>
      </c>
      <c r="G59" s="111">
        <v>2500</v>
      </c>
      <c r="H59" s="111"/>
      <c r="I59" s="111"/>
    </row>
    <row r="60" spans="1:9" ht="60.75" customHeight="1" x14ac:dyDescent="0.25">
      <c r="A60" s="225" t="s">
        <v>147</v>
      </c>
      <c r="B60" s="225"/>
      <c r="C60" s="225"/>
      <c r="D60" s="105" t="s">
        <v>148</v>
      </c>
      <c r="E60" s="112">
        <f>SUM(E61,E106,E123)</f>
        <v>45379.68</v>
      </c>
      <c r="F60" s="112">
        <f>SUM(F61,F106,F123)</f>
        <v>99928.55</v>
      </c>
      <c r="G60" s="112">
        <f>SUM(G61,G106,G123)</f>
        <v>99352.72</v>
      </c>
      <c r="H60" s="112">
        <f>SUM(H61,H106,H123)</f>
        <v>69150</v>
      </c>
      <c r="I60" s="112">
        <f>SUM(I61,I106,I123)</f>
        <v>69150</v>
      </c>
    </row>
    <row r="61" spans="1:9" ht="60.75" customHeight="1" x14ac:dyDescent="0.25">
      <c r="A61" s="212" t="s">
        <v>149</v>
      </c>
      <c r="B61" s="213"/>
      <c r="C61" s="64"/>
      <c r="D61" s="64" t="s">
        <v>150</v>
      </c>
      <c r="E61" s="112">
        <f>SUM(E62,E80,E93)</f>
        <v>9872.26</v>
      </c>
      <c r="F61" s="112">
        <f>SUM(F62,F80,F93,F102)</f>
        <v>46441.130000000005</v>
      </c>
      <c r="G61" s="112">
        <f>SUM(G62,G80,G93,G102)</f>
        <v>51845.759999999995</v>
      </c>
      <c r="H61" s="112">
        <v>25150</v>
      </c>
      <c r="I61" s="112">
        <v>25150</v>
      </c>
    </row>
    <row r="62" spans="1:9" ht="15.75" x14ac:dyDescent="0.25">
      <c r="A62" s="214">
        <v>501</v>
      </c>
      <c r="B62" s="215"/>
      <c r="C62" s="64"/>
      <c r="D62" s="64" t="s">
        <v>146</v>
      </c>
      <c r="E62" s="112">
        <f>E63</f>
        <v>2883.75</v>
      </c>
      <c r="F62" s="112">
        <f>F63</f>
        <v>6738.3600000000006</v>
      </c>
      <c r="G62" s="112">
        <f t="shared" ref="G62:I62" si="18">G63</f>
        <v>8992.5</v>
      </c>
      <c r="H62" s="112">
        <f t="shared" si="18"/>
        <v>8850</v>
      </c>
      <c r="I62" s="112">
        <f t="shared" si="18"/>
        <v>8850</v>
      </c>
    </row>
    <row r="63" spans="1:9" ht="15.75" x14ac:dyDescent="0.25">
      <c r="A63" s="82">
        <v>3</v>
      </c>
      <c r="B63" s="83"/>
      <c r="C63" s="64"/>
      <c r="D63" s="66" t="s">
        <v>10</v>
      </c>
      <c r="E63" s="112">
        <f>SUM(E64,E74,E76,E78)</f>
        <v>2883.75</v>
      </c>
      <c r="F63" s="112">
        <f>SUM(F64,F74,F76,F78)</f>
        <v>6738.3600000000006</v>
      </c>
      <c r="G63" s="112">
        <f>SUM(G64,G74,G76,G78)</f>
        <v>8992.5</v>
      </c>
      <c r="H63" s="112">
        <f>SUM(H64,H74,H76,H78)</f>
        <v>8850</v>
      </c>
      <c r="I63" s="112">
        <f>SUM(I64,I74,I76,I78)</f>
        <v>8850</v>
      </c>
    </row>
    <row r="64" spans="1:9" ht="15.75" x14ac:dyDescent="0.25">
      <c r="A64" s="82">
        <v>32</v>
      </c>
      <c r="B64" s="83"/>
      <c r="C64" s="64"/>
      <c r="D64" s="66" t="s">
        <v>21</v>
      </c>
      <c r="E64" s="112">
        <f>SUM(E65:E73)</f>
        <v>1066.47</v>
      </c>
      <c r="F64" s="112">
        <f>SUM(F65:F73)</f>
        <v>3988.36</v>
      </c>
      <c r="G64" s="112">
        <f t="shared" ref="G64" si="19">SUM(G65:G73)</f>
        <v>6242.5</v>
      </c>
      <c r="H64" s="112">
        <v>6100</v>
      </c>
      <c r="I64" s="112">
        <v>6100</v>
      </c>
    </row>
    <row r="65" spans="1:9" ht="15.75" x14ac:dyDescent="0.25">
      <c r="A65" s="55">
        <v>3211</v>
      </c>
      <c r="B65" s="83"/>
      <c r="C65" s="64"/>
      <c r="D65" s="69" t="s">
        <v>89</v>
      </c>
      <c r="E65" s="111">
        <v>182.52</v>
      </c>
      <c r="F65" s="111">
        <v>250</v>
      </c>
      <c r="G65" s="111">
        <v>250</v>
      </c>
      <c r="H65" s="111"/>
      <c r="I65" s="111"/>
    </row>
    <row r="66" spans="1:9" ht="30.75" x14ac:dyDescent="0.25">
      <c r="A66" s="55">
        <v>3221</v>
      </c>
      <c r="B66" s="83"/>
      <c r="C66" s="64"/>
      <c r="D66" s="69" t="s">
        <v>91</v>
      </c>
      <c r="E66" s="111">
        <v>12.97</v>
      </c>
      <c r="F66" s="111">
        <v>500</v>
      </c>
      <c r="G66" s="111">
        <v>500</v>
      </c>
      <c r="H66" s="111"/>
      <c r="I66" s="111"/>
    </row>
    <row r="67" spans="1:9" ht="15.75" x14ac:dyDescent="0.25">
      <c r="A67" s="62">
        <v>3222</v>
      </c>
      <c r="B67" s="84"/>
      <c r="C67" s="85"/>
      <c r="D67" s="69" t="s">
        <v>92</v>
      </c>
      <c r="E67" s="111">
        <v>0</v>
      </c>
      <c r="F67" s="111">
        <v>1300</v>
      </c>
      <c r="G67" s="111">
        <v>200</v>
      </c>
      <c r="H67" s="111"/>
      <c r="I67" s="111"/>
    </row>
    <row r="68" spans="1:9" ht="15.75" x14ac:dyDescent="0.25">
      <c r="A68" s="63">
        <v>3225</v>
      </c>
      <c r="B68" s="86"/>
      <c r="C68" s="87"/>
      <c r="D68" s="69" t="s">
        <v>95</v>
      </c>
      <c r="E68" s="111">
        <v>0</v>
      </c>
      <c r="F68" s="111">
        <v>1700</v>
      </c>
      <c r="G68" s="111">
        <v>142.5</v>
      </c>
      <c r="H68" s="111"/>
      <c r="I68" s="111"/>
    </row>
    <row r="69" spans="1:9" ht="30.75" x14ac:dyDescent="0.25">
      <c r="A69" s="60">
        <v>3232</v>
      </c>
      <c r="B69" s="84"/>
      <c r="C69" s="85"/>
      <c r="D69" s="69" t="s">
        <v>98</v>
      </c>
      <c r="E69" s="111"/>
      <c r="F69" s="111"/>
      <c r="G69" s="111">
        <v>5000</v>
      </c>
      <c r="H69" s="111"/>
      <c r="I69" s="111"/>
    </row>
    <row r="70" spans="1:9" ht="15.75" customHeight="1" x14ac:dyDescent="0.25">
      <c r="A70" s="63">
        <v>3237</v>
      </c>
      <c r="B70" s="86"/>
      <c r="C70" s="87"/>
      <c r="D70" s="69" t="s">
        <v>103</v>
      </c>
      <c r="E70" s="111">
        <v>0</v>
      </c>
      <c r="F70" s="111"/>
      <c r="G70" s="111"/>
      <c r="H70" s="111"/>
      <c r="I70" s="111"/>
    </row>
    <row r="71" spans="1:9" ht="15.75" x14ac:dyDescent="0.25">
      <c r="A71" s="60">
        <v>3295</v>
      </c>
      <c r="B71" s="80"/>
      <c r="C71" s="88"/>
      <c r="D71" s="69" t="s">
        <v>109</v>
      </c>
      <c r="E71" s="111">
        <v>0</v>
      </c>
      <c r="F71" s="111"/>
      <c r="G71" s="111">
        <v>0</v>
      </c>
      <c r="H71" s="111"/>
      <c r="I71" s="111"/>
    </row>
    <row r="72" spans="1:9" ht="15.75" x14ac:dyDescent="0.25">
      <c r="A72" s="60">
        <v>3296</v>
      </c>
      <c r="B72" s="80"/>
      <c r="C72" s="88"/>
      <c r="D72" s="69" t="s">
        <v>112</v>
      </c>
      <c r="E72" s="111">
        <v>870.98</v>
      </c>
      <c r="F72" s="111"/>
      <c r="G72" s="111">
        <v>0</v>
      </c>
      <c r="H72" s="111"/>
      <c r="I72" s="111"/>
    </row>
    <row r="73" spans="1:9" ht="30.75" x14ac:dyDescent="0.25">
      <c r="A73" s="60">
        <v>3299</v>
      </c>
      <c r="B73" s="80"/>
      <c r="C73" s="85"/>
      <c r="D73" s="69" t="s">
        <v>110</v>
      </c>
      <c r="E73" s="111">
        <v>0</v>
      </c>
      <c r="F73" s="111">
        <v>238.36</v>
      </c>
      <c r="G73" s="111">
        <v>150</v>
      </c>
      <c r="H73" s="111"/>
      <c r="I73" s="111"/>
    </row>
    <row r="74" spans="1:9" ht="15.75" x14ac:dyDescent="0.25">
      <c r="A74" s="82">
        <v>34</v>
      </c>
      <c r="B74" s="84"/>
      <c r="C74" s="85"/>
      <c r="D74" s="72" t="s">
        <v>113</v>
      </c>
      <c r="E74" s="112">
        <f>E75</f>
        <v>825.2</v>
      </c>
      <c r="F74" s="112">
        <f>F75</f>
        <v>0</v>
      </c>
      <c r="G74" s="112">
        <f t="shared" ref="G74" si="20">G75</f>
        <v>0</v>
      </c>
      <c r="H74" s="112">
        <v>0</v>
      </c>
      <c r="I74" s="112">
        <v>0</v>
      </c>
    </row>
    <row r="75" spans="1:9" ht="15.75" x14ac:dyDescent="0.25">
      <c r="A75" s="60">
        <v>3433</v>
      </c>
      <c r="B75" s="84"/>
      <c r="C75" s="85"/>
      <c r="D75" s="69" t="s">
        <v>115</v>
      </c>
      <c r="E75" s="111">
        <v>825.2</v>
      </c>
      <c r="F75" s="111">
        <v>0</v>
      </c>
      <c r="G75" s="111">
        <v>0</v>
      </c>
      <c r="H75" s="111"/>
      <c r="I75" s="111"/>
    </row>
    <row r="76" spans="1:9" ht="31.5" x14ac:dyDescent="0.25">
      <c r="A76" s="73">
        <v>37</v>
      </c>
      <c r="B76" s="74"/>
      <c r="C76" s="165"/>
      <c r="D76" s="72" t="s">
        <v>116</v>
      </c>
      <c r="E76" s="112">
        <f t="shared" ref="E76:F76" si="21">E77</f>
        <v>675.63</v>
      </c>
      <c r="F76" s="112">
        <f t="shared" si="21"/>
        <v>2400</v>
      </c>
      <c r="G76" s="112">
        <f>G77</f>
        <v>2400</v>
      </c>
      <c r="H76" s="112">
        <v>2400</v>
      </c>
      <c r="I76" s="112">
        <v>2400</v>
      </c>
    </row>
    <row r="77" spans="1:9" ht="30.75" x14ac:dyDescent="0.25">
      <c r="A77" s="58">
        <v>3721</v>
      </c>
      <c r="B77" s="67"/>
      <c r="C77" s="68"/>
      <c r="D77" s="69" t="s">
        <v>189</v>
      </c>
      <c r="E77" s="111">
        <v>675.63</v>
      </c>
      <c r="F77" s="111">
        <v>2400</v>
      </c>
      <c r="G77" s="111">
        <v>2400</v>
      </c>
      <c r="H77" s="111"/>
      <c r="I77" s="111"/>
    </row>
    <row r="78" spans="1:9" ht="15.75" x14ac:dyDescent="0.25">
      <c r="A78" s="82">
        <v>38</v>
      </c>
      <c r="B78" s="84"/>
      <c r="C78" s="85"/>
      <c r="D78" s="72" t="s">
        <v>118</v>
      </c>
      <c r="E78" s="112">
        <f>E79</f>
        <v>316.45</v>
      </c>
      <c r="F78" s="112">
        <f>F79</f>
        <v>350</v>
      </c>
      <c r="G78" s="112">
        <f t="shared" ref="G78" si="22">G79</f>
        <v>350</v>
      </c>
      <c r="H78" s="112">
        <v>350</v>
      </c>
      <c r="I78" s="112">
        <v>350</v>
      </c>
    </row>
    <row r="79" spans="1:9" ht="15.75" x14ac:dyDescent="0.25">
      <c r="A79" s="60">
        <v>3812</v>
      </c>
      <c r="B79" s="84"/>
      <c r="C79" s="85"/>
      <c r="D79" s="69" t="s">
        <v>119</v>
      </c>
      <c r="E79" s="111">
        <v>316.45</v>
      </c>
      <c r="F79" s="111">
        <v>350</v>
      </c>
      <c r="G79" s="111">
        <v>350</v>
      </c>
      <c r="H79" s="111"/>
      <c r="I79" s="111"/>
    </row>
    <row r="80" spans="1:9" ht="15.75" x14ac:dyDescent="0.25">
      <c r="A80" s="214">
        <v>31</v>
      </c>
      <c r="B80" s="215"/>
      <c r="C80" s="85"/>
      <c r="D80" s="72" t="s">
        <v>151</v>
      </c>
      <c r="E80" s="112">
        <f>E81</f>
        <v>198.57</v>
      </c>
      <c r="F80" s="112">
        <f>F81</f>
        <v>3641.37</v>
      </c>
      <c r="G80" s="112">
        <f t="shared" ref="G80" si="23">G81</f>
        <v>3225</v>
      </c>
      <c r="H80" s="112">
        <v>3400</v>
      </c>
      <c r="I80" s="112">
        <v>3400</v>
      </c>
    </row>
    <row r="81" spans="1:9" ht="15.75" x14ac:dyDescent="0.25">
      <c r="A81" s="82">
        <v>3</v>
      </c>
      <c r="B81" s="84"/>
      <c r="C81" s="85"/>
      <c r="D81" s="66" t="s">
        <v>10</v>
      </c>
      <c r="E81" s="112">
        <f>SUM(E82,E91)</f>
        <v>198.57</v>
      </c>
      <c r="F81" s="112">
        <f>F82</f>
        <v>3641.37</v>
      </c>
      <c r="G81" s="112">
        <f t="shared" ref="G81" si="24">G82</f>
        <v>3225</v>
      </c>
      <c r="H81" s="112">
        <v>3400</v>
      </c>
      <c r="I81" s="112">
        <v>3400</v>
      </c>
    </row>
    <row r="82" spans="1:9" ht="15.75" x14ac:dyDescent="0.25">
      <c r="A82" s="82">
        <v>32</v>
      </c>
      <c r="B82" s="84"/>
      <c r="C82" s="85"/>
      <c r="D82" s="66" t="s">
        <v>21</v>
      </c>
      <c r="E82" s="112">
        <f>SUM(E85:E90)</f>
        <v>159.96</v>
      </c>
      <c r="F82" s="112">
        <f>SUM(F86:F90)</f>
        <v>3641.37</v>
      </c>
      <c r="G82" s="112">
        <f>SUM(G83:G90)</f>
        <v>3225</v>
      </c>
      <c r="H82" s="112">
        <v>3400</v>
      </c>
      <c r="I82" s="112">
        <v>3400</v>
      </c>
    </row>
    <row r="83" spans="1:9" ht="15.75" x14ac:dyDescent="0.25">
      <c r="A83" s="55">
        <v>3211</v>
      </c>
      <c r="B83" s="179"/>
      <c r="C83" s="180"/>
      <c r="D83" s="69" t="s">
        <v>89</v>
      </c>
      <c r="E83" s="112"/>
      <c r="F83" s="112"/>
      <c r="G83" s="111">
        <v>300</v>
      </c>
      <c r="H83" s="112"/>
      <c r="I83" s="112"/>
    </row>
    <row r="84" spans="1:9" ht="30.75" x14ac:dyDescent="0.25">
      <c r="A84" s="55">
        <v>3212</v>
      </c>
      <c r="B84" s="177"/>
      <c r="C84" s="178"/>
      <c r="D84" s="69" t="s">
        <v>111</v>
      </c>
      <c r="E84" s="112"/>
      <c r="F84" s="112"/>
      <c r="G84" s="111"/>
      <c r="H84" s="112"/>
      <c r="I84" s="112"/>
    </row>
    <row r="85" spans="1:9" ht="30" x14ac:dyDescent="0.25">
      <c r="A85" s="55">
        <v>3213</v>
      </c>
      <c r="B85" s="84"/>
      <c r="C85" s="85"/>
      <c r="D85" s="92" t="s">
        <v>90</v>
      </c>
      <c r="E85" s="111">
        <v>76.5</v>
      </c>
      <c r="F85" s="111"/>
      <c r="G85" s="111"/>
      <c r="H85" s="111"/>
      <c r="I85" s="111"/>
    </row>
    <row r="86" spans="1:9" ht="15.75" x14ac:dyDescent="0.25">
      <c r="A86" s="60">
        <v>3222</v>
      </c>
      <c r="B86" s="84"/>
      <c r="C86" s="85"/>
      <c r="D86" s="69" t="s">
        <v>92</v>
      </c>
      <c r="E86" s="111">
        <v>5.2</v>
      </c>
      <c r="F86" s="111">
        <v>2350</v>
      </c>
      <c r="G86" s="111">
        <v>2100</v>
      </c>
      <c r="H86" s="111"/>
      <c r="I86" s="111"/>
    </row>
    <row r="87" spans="1:9" ht="15.75" x14ac:dyDescent="0.25">
      <c r="A87" s="60">
        <v>3223</v>
      </c>
      <c r="B87" s="84"/>
      <c r="C87" s="85"/>
      <c r="D87" s="69" t="s">
        <v>93</v>
      </c>
      <c r="E87" s="111">
        <v>76.099999999999994</v>
      </c>
      <c r="F87" s="111">
        <v>741.37</v>
      </c>
      <c r="G87" s="111">
        <v>300</v>
      </c>
      <c r="H87" s="111"/>
      <c r="I87" s="111"/>
    </row>
    <row r="88" spans="1:9" ht="15.75" x14ac:dyDescent="0.25">
      <c r="A88" s="60">
        <v>3238</v>
      </c>
      <c r="B88" s="84"/>
      <c r="C88" s="85"/>
      <c r="D88" s="69" t="s">
        <v>104</v>
      </c>
      <c r="E88" s="111">
        <v>0</v>
      </c>
      <c r="F88" s="111">
        <v>25</v>
      </c>
      <c r="G88" s="111"/>
      <c r="H88" s="111"/>
      <c r="I88" s="111"/>
    </row>
    <row r="89" spans="1:9" ht="15.75" x14ac:dyDescent="0.25">
      <c r="A89" s="60">
        <v>3294</v>
      </c>
      <c r="B89" s="84"/>
      <c r="C89" s="85"/>
      <c r="D89" s="69" t="s">
        <v>108</v>
      </c>
      <c r="E89" s="111">
        <v>0</v>
      </c>
      <c r="F89" s="111">
        <v>25</v>
      </c>
      <c r="G89" s="111">
        <v>25</v>
      </c>
      <c r="H89" s="111"/>
      <c r="I89" s="111"/>
    </row>
    <row r="90" spans="1:9" ht="30.75" x14ac:dyDescent="0.25">
      <c r="A90" s="60">
        <v>3299</v>
      </c>
      <c r="B90" s="84"/>
      <c r="C90" s="85"/>
      <c r="D90" s="69" t="s">
        <v>110</v>
      </c>
      <c r="E90" s="111">
        <v>2.16</v>
      </c>
      <c r="F90" s="111">
        <v>500</v>
      </c>
      <c r="G90" s="111">
        <v>500</v>
      </c>
      <c r="H90" s="111"/>
      <c r="I90" s="111"/>
    </row>
    <row r="91" spans="1:9" ht="15.75" x14ac:dyDescent="0.25">
      <c r="A91" s="220">
        <v>34</v>
      </c>
      <c r="B91" s="221"/>
      <c r="C91" s="168"/>
      <c r="D91" s="72" t="s">
        <v>113</v>
      </c>
      <c r="E91" s="112">
        <f>E92</f>
        <v>38.61</v>
      </c>
      <c r="F91" s="111"/>
      <c r="G91" s="111"/>
      <c r="H91" s="111"/>
      <c r="I91" s="111"/>
    </row>
    <row r="92" spans="1:9" ht="30.75" x14ac:dyDescent="0.25">
      <c r="A92" s="57">
        <v>3431</v>
      </c>
      <c r="B92" s="67"/>
      <c r="C92" s="68"/>
      <c r="D92" s="69" t="s">
        <v>114</v>
      </c>
      <c r="E92" s="111">
        <v>38.61</v>
      </c>
      <c r="F92" s="111"/>
      <c r="G92" s="111"/>
      <c r="H92" s="111"/>
      <c r="I92" s="111"/>
    </row>
    <row r="93" spans="1:9" ht="31.5" x14ac:dyDescent="0.25">
      <c r="A93" s="214">
        <v>412</v>
      </c>
      <c r="B93" s="215"/>
      <c r="C93" s="85"/>
      <c r="D93" s="72" t="s">
        <v>152</v>
      </c>
      <c r="E93" s="112">
        <f>E94</f>
        <v>6789.9400000000005</v>
      </c>
      <c r="F93" s="112">
        <f>F94</f>
        <v>12300</v>
      </c>
      <c r="G93" s="112">
        <f t="shared" ref="G93" si="25">G94</f>
        <v>13100</v>
      </c>
      <c r="H93" s="112">
        <v>13100</v>
      </c>
      <c r="I93" s="112">
        <v>13100</v>
      </c>
    </row>
    <row r="94" spans="1:9" ht="15.75" x14ac:dyDescent="0.25">
      <c r="A94" s="82">
        <v>3</v>
      </c>
      <c r="B94" s="84"/>
      <c r="C94" s="85"/>
      <c r="D94" s="66" t="s">
        <v>10</v>
      </c>
      <c r="E94" s="112">
        <f>E95</f>
        <v>6789.9400000000005</v>
      </c>
      <c r="F94" s="112">
        <f>F95</f>
        <v>12300</v>
      </c>
      <c r="G94" s="112">
        <f t="shared" ref="G94" si="26">G95</f>
        <v>13100</v>
      </c>
      <c r="H94" s="112">
        <v>13100</v>
      </c>
      <c r="I94" s="112">
        <v>13100</v>
      </c>
    </row>
    <row r="95" spans="1:9" ht="15.75" x14ac:dyDescent="0.25">
      <c r="A95" s="82">
        <v>32</v>
      </c>
      <c r="B95" s="84"/>
      <c r="C95" s="85"/>
      <c r="D95" s="66" t="s">
        <v>21</v>
      </c>
      <c r="E95" s="112">
        <f>SUM(E96:E101)</f>
        <v>6789.9400000000005</v>
      </c>
      <c r="F95" s="112">
        <f>SUM(F96:F101)</f>
        <v>12300</v>
      </c>
      <c r="G95" s="112">
        <f t="shared" ref="G95" si="27">SUM(G96:G101)</f>
        <v>13100</v>
      </c>
      <c r="H95" s="112">
        <v>13100</v>
      </c>
      <c r="I95" s="112">
        <v>13100</v>
      </c>
    </row>
    <row r="96" spans="1:9" ht="30.75" x14ac:dyDescent="0.25">
      <c r="A96" s="60">
        <v>3221</v>
      </c>
      <c r="B96" s="84"/>
      <c r="C96" s="85"/>
      <c r="D96" s="69" t="s">
        <v>91</v>
      </c>
      <c r="E96" s="111">
        <v>410.28</v>
      </c>
      <c r="F96" s="111">
        <v>550</v>
      </c>
      <c r="G96" s="111">
        <v>1300</v>
      </c>
      <c r="H96" s="111"/>
      <c r="I96" s="111"/>
    </row>
    <row r="97" spans="1:9" ht="15.75" x14ac:dyDescent="0.25">
      <c r="A97" s="60">
        <v>3222</v>
      </c>
      <c r="B97" s="84"/>
      <c r="C97" s="85"/>
      <c r="D97" s="69" t="s">
        <v>92</v>
      </c>
      <c r="E97" s="111">
        <v>887.66</v>
      </c>
      <c r="F97" s="111">
        <v>2000</v>
      </c>
      <c r="G97" s="111">
        <v>1500</v>
      </c>
      <c r="H97" s="111"/>
      <c r="I97" s="111"/>
    </row>
    <row r="98" spans="1:9" ht="15.75" x14ac:dyDescent="0.25">
      <c r="A98" s="60">
        <v>3225</v>
      </c>
      <c r="B98" s="84"/>
      <c r="C98" s="85"/>
      <c r="D98" s="69" t="s">
        <v>95</v>
      </c>
      <c r="E98" s="111">
        <v>0</v>
      </c>
      <c r="F98" s="111">
        <v>0</v>
      </c>
      <c r="G98" s="111">
        <v>500</v>
      </c>
      <c r="H98" s="111"/>
      <c r="I98" s="111"/>
    </row>
    <row r="99" spans="1:9" ht="30.75" x14ac:dyDescent="0.25">
      <c r="A99" s="60">
        <v>3232</v>
      </c>
      <c r="B99" s="84"/>
      <c r="C99" s="85"/>
      <c r="D99" s="69" t="s">
        <v>98</v>
      </c>
      <c r="E99" s="111">
        <v>0</v>
      </c>
      <c r="F99" s="111">
        <v>1000</v>
      </c>
      <c r="G99" s="111">
        <v>1000</v>
      </c>
      <c r="H99" s="111"/>
      <c r="I99" s="111"/>
    </row>
    <row r="100" spans="1:9" ht="15.75" x14ac:dyDescent="0.25">
      <c r="A100" s="60">
        <v>3292</v>
      </c>
      <c r="B100" s="84"/>
      <c r="C100" s="85"/>
      <c r="D100" s="69" t="s">
        <v>106</v>
      </c>
      <c r="E100" s="111">
        <v>0</v>
      </c>
      <c r="F100" s="111">
        <v>750</v>
      </c>
      <c r="G100" s="111">
        <v>800</v>
      </c>
      <c r="H100" s="111"/>
      <c r="I100" s="111"/>
    </row>
    <row r="101" spans="1:9" ht="30.75" x14ac:dyDescent="0.25">
      <c r="A101" s="60">
        <v>3299</v>
      </c>
      <c r="B101" s="84"/>
      <c r="C101" s="85"/>
      <c r="D101" s="69" t="s">
        <v>110</v>
      </c>
      <c r="E101" s="111">
        <v>5492</v>
      </c>
      <c r="F101" s="111">
        <v>8000</v>
      </c>
      <c r="G101" s="111">
        <v>8000</v>
      </c>
      <c r="H101" s="111"/>
      <c r="I101" s="111"/>
    </row>
    <row r="102" spans="1:9" ht="15.75" x14ac:dyDescent="0.25">
      <c r="A102" s="60"/>
      <c r="B102" s="101">
        <v>11</v>
      </c>
      <c r="C102" s="128"/>
      <c r="D102" s="90" t="s">
        <v>166</v>
      </c>
      <c r="E102" s="112">
        <f t="shared" ref="E102:F102" si="28">E103</f>
        <v>0</v>
      </c>
      <c r="F102" s="112">
        <f t="shared" si="28"/>
        <v>23761.4</v>
      </c>
      <c r="G102" s="112">
        <f t="shared" ref="G102:G104" si="29">G103</f>
        <v>26528.26</v>
      </c>
      <c r="H102" s="112">
        <f t="shared" ref="H102:H104" si="30">H103</f>
        <v>0</v>
      </c>
      <c r="I102" s="112">
        <f t="shared" ref="I102:I104" si="31">I103</f>
        <v>0</v>
      </c>
    </row>
    <row r="103" spans="1:9" ht="15.75" x14ac:dyDescent="0.25">
      <c r="A103" s="166">
        <v>3</v>
      </c>
      <c r="B103" s="101"/>
      <c r="C103" s="128"/>
      <c r="D103" s="66" t="s">
        <v>10</v>
      </c>
      <c r="E103" s="112">
        <f t="shared" ref="E103:F103" si="32">E104</f>
        <v>0</v>
      </c>
      <c r="F103" s="112">
        <f t="shared" si="32"/>
        <v>23761.4</v>
      </c>
      <c r="G103" s="112">
        <f t="shared" si="29"/>
        <v>26528.26</v>
      </c>
      <c r="H103" s="112">
        <f t="shared" si="30"/>
        <v>0</v>
      </c>
      <c r="I103" s="112">
        <f t="shared" si="31"/>
        <v>0</v>
      </c>
    </row>
    <row r="104" spans="1:9" ht="31.5" x14ac:dyDescent="0.25">
      <c r="A104" s="73">
        <v>37</v>
      </c>
      <c r="B104" s="74"/>
      <c r="C104" s="168"/>
      <c r="D104" s="72" t="s">
        <v>116</v>
      </c>
      <c r="E104" s="112">
        <f t="shared" ref="E104:F104" si="33">E105</f>
        <v>0</v>
      </c>
      <c r="F104" s="112">
        <f t="shared" si="33"/>
        <v>23761.4</v>
      </c>
      <c r="G104" s="112">
        <f t="shared" si="29"/>
        <v>26528.26</v>
      </c>
      <c r="H104" s="112">
        <f t="shared" si="30"/>
        <v>0</v>
      </c>
      <c r="I104" s="112">
        <f t="shared" si="31"/>
        <v>0</v>
      </c>
    </row>
    <row r="105" spans="1:9" ht="30.75" x14ac:dyDescent="0.25">
      <c r="A105" s="58">
        <v>3722</v>
      </c>
      <c r="B105" s="67"/>
      <c r="C105" s="68"/>
      <c r="D105" s="69" t="s">
        <v>117</v>
      </c>
      <c r="E105" s="111"/>
      <c r="F105" s="111">
        <v>23761.4</v>
      </c>
      <c r="G105" s="111">
        <v>26528.26</v>
      </c>
      <c r="H105" s="111"/>
      <c r="I105" s="111"/>
    </row>
    <row r="106" spans="1:9" ht="31.5" x14ac:dyDescent="0.25">
      <c r="A106" s="212" t="s">
        <v>153</v>
      </c>
      <c r="B106" s="213"/>
      <c r="C106" s="85"/>
      <c r="D106" s="90" t="s">
        <v>154</v>
      </c>
      <c r="E106" s="112">
        <f>SUM(E107,E111,E115,E119)</f>
        <v>7032.83</v>
      </c>
      <c r="F106" s="112">
        <f>SUM(F107,F111,F115,F119)</f>
        <v>20487.419999999998</v>
      </c>
      <c r="G106" s="112">
        <f t="shared" ref="G106" si="34">SUM(G107,G111,G115)</f>
        <v>14506.96</v>
      </c>
      <c r="H106" s="112">
        <v>11000</v>
      </c>
      <c r="I106" s="112">
        <v>11000</v>
      </c>
    </row>
    <row r="107" spans="1:9" ht="15.75" x14ac:dyDescent="0.25">
      <c r="A107" s="214">
        <v>501</v>
      </c>
      <c r="B107" s="215"/>
      <c r="C107" s="85"/>
      <c r="D107" s="64" t="s">
        <v>146</v>
      </c>
      <c r="E107" s="112">
        <f t="shared" ref="E107:F109" si="35">E108</f>
        <v>7032.83</v>
      </c>
      <c r="F107" s="112">
        <f t="shared" si="35"/>
        <v>10000</v>
      </c>
      <c r="G107" s="112">
        <f t="shared" ref="G107" si="36">G108</f>
        <v>10000</v>
      </c>
      <c r="H107" s="112">
        <v>10000</v>
      </c>
      <c r="I107" s="112">
        <v>10000</v>
      </c>
    </row>
    <row r="108" spans="1:9" ht="31.5" x14ac:dyDescent="0.25">
      <c r="A108" s="82">
        <v>4</v>
      </c>
      <c r="B108" s="84"/>
      <c r="C108" s="85"/>
      <c r="D108" s="79" t="s">
        <v>12</v>
      </c>
      <c r="E108" s="112">
        <f t="shared" si="35"/>
        <v>7032.83</v>
      </c>
      <c r="F108" s="112">
        <f t="shared" si="35"/>
        <v>10000</v>
      </c>
      <c r="G108" s="112">
        <f t="shared" ref="G108" si="37">G109</f>
        <v>10000</v>
      </c>
      <c r="H108" s="112">
        <v>10000</v>
      </c>
      <c r="I108" s="112">
        <v>10000</v>
      </c>
    </row>
    <row r="109" spans="1:9" ht="47.25" x14ac:dyDescent="0.25">
      <c r="A109" s="82">
        <v>42</v>
      </c>
      <c r="B109" s="84"/>
      <c r="C109" s="85"/>
      <c r="D109" s="72" t="s">
        <v>30</v>
      </c>
      <c r="E109" s="112">
        <f t="shared" si="35"/>
        <v>7032.83</v>
      </c>
      <c r="F109" s="112">
        <f t="shared" si="35"/>
        <v>10000</v>
      </c>
      <c r="G109" s="112">
        <f t="shared" ref="G109" si="38">G110</f>
        <v>10000</v>
      </c>
      <c r="H109" s="112">
        <v>10000</v>
      </c>
      <c r="I109" s="112">
        <v>10000</v>
      </c>
    </row>
    <row r="110" spans="1:9" ht="40.5" customHeight="1" x14ac:dyDescent="0.25">
      <c r="A110" s="60">
        <v>4241</v>
      </c>
      <c r="B110" s="84"/>
      <c r="C110" s="85"/>
      <c r="D110" s="91" t="s">
        <v>123</v>
      </c>
      <c r="E110" s="111">
        <v>7032.83</v>
      </c>
      <c r="F110" s="111">
        <v>10000</v>
      </c>
      <c r="G110" s="111">
        <v>10000</v>
      </c>
      <c r="H110" s="111"/>
      <c r="I110" s="111"/>
    </row>
    <row r="111" spans="1:9" ht="15.75" x14ac:dyDescent="0.25">
      <c r="A111" s="214">
        <v>61</v>
      </c>
      <c r="B111" s="215"/>
      <c r="C111" s="85"/>
      <c r="D111" s="66" t="s">
        <v>155</v>
      </c>
      <c r="E111" s="112">
        <f t="shared" ref="E111:F113" si="39">E112</f>
        <v>0</v>
      </c>
      <c r="F111" s="112">
        <f t="shared" si="39"/>
        <v>1000</v>
      </c>
      <c r="G111" s="112">
        <f t="shared" ref="G111" si="40">G112</f>
        <v>1000</v>
      </c>
      <c r="H111" s="112">
        <v>1000</v>
      </c>
      <c r="I111" s="112">
        <v>1000</v>
      </c>
    </row>
    <row r="112" spans="1:9" ht="31.5" x14ac:dyDescent="0.25">
      <c r="A112" s="82">
        <v>4</v>
      </c>
      <c r="B112" s="84"/>
      <c r="C112" s="85"/>
      <c r="D112" s="79" t="s">
        <v>12</v>
      </c>
      <c r="E112" s="112">
        <f t="shared" si="39"/>
        <v>0</v>
      </c>
      <c r="F112" s="112">
        <f t="shared" si="39"/>
        <v>1000</v>
      </c>
      <c r="G112" s="112">
        <f t="shared" ref="G112" si="41">G113</f>
        <v>1000</v>
      </c>
      <c r="H112" s="112">
        <v>1000</v>
      </c>
      <c r="I112" s="112">
        <v>1000</v>
      </c>
    </row>
    <row r="113" spans="1:9" ht="47.25" x14ac:dyDescent="0.25">
      <c r="A113" s="82">
        <v>42</v>
      </c>
      <c r="B113" s="84"/>
      <c r="C113" s="85"/>
      <c r="D113" s="72" t="s">
        <v>30</v>
      </c>
      <c r="E113" s="112">
        <f t="shared" si="39"/>
        <v>0</v>
      </c>
      <c r="F113" s="112">
        <f t="shared" si="39"/>
        <v>1000</v>
      </c>
      <c r="G113" s="112">
        <f t="shared" ref="G113" si="42">G114</f>
        <v>1000</v>
      </c>
      <c r="H113" s="112">
        <v>1000</v>
      </c>
      <c r="I113" s="112">
        <v>1000</v>
      </c>
    </row>
    <row r="114" spans="1:9" ht="15.75" x14ac:dyDescent="0.25">
      <c r="A114" s="60">
        <v>4225</v>
      </c>
      <c r="B114" s="84"/>
      <c r="C114" s="85"/>
      <c r="D114" s="92" t="s">
        <v>121</v>
      </c>
      <c r="E114" s="111"/>
      <c r="F114" s="111">
        <v>1000</v>
      </c>
      <c r="G114" s="111">
        <v>1000</v>
      </c>
      <c r="H114" s="111"/>
      <c r="I114" s="111"/>
    </row>
    <row r="115" spans="1:9" ht="31.5" x14ac:dyDescent="0.25">
      <c r="A115" s="60"/>
      <c r="B115" s="89">
        <v>412</v>
      </c>
      <c r="C115" s="85"/>
      <c r="D115" s="72" t="s">
        <v>156</v>
      </c>
      <c r="E115" s="112">
        <f t="shared" ref="E115:I121" si="43">E116</f>
        <v>0</v>
      </c>
      <c r="F115" s="112">
        <f t="shared" si="43"/>
        <v>6737.42</v>
      </c>
      <c r="G115" s="112">
        <f t="shared" ref="G115" si="44">G116</f>
        <v>3506.96</v>
      </c>
      <c r="H115" s="112">
        <v>0</v>
      </c>
      <c r="I115" s="112">
        <v>0</v>
      </c>
    </row>
    <row r="116" spans="1:9" ht="31.5" x14ac:dyDescent="0.25">
      <c r="A116" s="82">
        <v>4</v>
      </c>
      <c r="B116" s="84"/>
      <c r="C116" s="85"/>
      <c r="D116" s="79" t="s">
        <v>12</v>
      </c>
      <c r="E116" s="112">
        <f t="shared" si="43"/>
        <v>0</v>
      </c>
      <c r="F116" s="112">
        <f t="shared" si="43"/>
        <v>6737.42</v>
      </c>
      <c r="G116" s="112">
        <f t="shared" ref="G116" si="45">G117</f>
        <v>3506.96</v>
      </c>
      <c r="H116" s="112">
        <v>0</v>
      </c>
      <c r="I116" s="112">
        <v>0</v>
      </c>
    </row>
    <row r="117" spans="1:9" ht="47.25" x14ac:dyDescent="0.25">
      <c r="A117" s="82">
        <v>42</v>
      </c>
      <c r="B117" s="84"/>
      <c r="C117" s="85"/>
      <c r="D117" s="72" t="s">
        <v>30</v>
      </c>
      <c r="E117" s="112">
        <f t="shared" si="43"/>
        <v>0</v>
      </c>
      <c r="F117" s="112">
        <f t="shared" si="43"/>
        <v>6737.42</v>
      </c>
      <c r="G117" s="112">
        <f>G118</f>
        <v>3506.96</v>
      </c>
      <c r="H117" s="112">
        <v>0</v>
      </c>
      <c r="I117" s="112">
        <v>0</v>
      </c>
    </row>
    <row r="118" spans="1:9" ht="30.75" x14ac:dyDescent="0.25">
      <c r="A118" s="60">
        <v>4227</v>
      </c>
      <c r="B118" s="84"/>
      <c r="C118" s="85"/>
      <c r="D118" s="69" t="s">
        <v>122</v>
      </c>
      <c r="E118" s="111"/>
      <c r="F118" s="111">
        <v>6737.42</v>
      </c>
      <c r="G118" s="111">
        <v>3506.96</v>
      </c>
      <c r="H118" s="111"/>
      <c r="I118" s="111"/>
    </row>
    <row r="119" spans="1:9" ht="15.75" x14ac:dyDescent="0.25">
      <c r="A119" s="170"/>
      <c r="B119" s="169">
        <v>11</v>
      </c>
      <c r="C119" s="85"/>
      <c r="D119" s="90" t="s">
        <v>166</v>
      </c>
      <c r="E119" s="112">
        <f t="shared" si="43"/>
        <v>0</v>
      </c>
      <c r="F119" s="112">
        <f t="shared" si="43"/>
        <v>2750</v>
      </c>
      <c r="G119" s="112">
        <f t="shared" si="43"/>
        <v>0</v>
      </c>
      <c r="H119" s="112">
        <f t="shared" si="43"/>
        <v>0</v>
      </c>
      <c r="I119" s="112">
        <f t="shared" si="43"/>
        <v>0</v>
      </c>
    </row>
    <row r="120" spans="1:9" ht="31.5" x14ac:dyDescent="0.25">
      <c r="A120" s="166">
        <v>4</v>
      </c>
      <c r="B120" s="84"/>
      <c r="C120" s="85"/>
      <c r="D120" s="79" t="s">
        <v>12</v>
      </c>
      <c r="E120" s="112">
        <f t="shared" si="43"/>
        <v>0</v>
      </c>
      <c r="F120" s="112">
        <f t="shared" si="43"/>
        <v>2750</v>
      </c>
      <c r="G120" s="112">
        <f t="shared" si="43"/>
        <v>0</v>
      </c>
      <c r="H120" s="112">
        <f t="shared" si="43"/>
        <v>0</v>
      </c>
      <c r="I120" s="112">
        <f t="shared" si="43"/>
        <v>0</v>
      </c>
    </row>
    <row r="121" spans="1:9" ht="31.5" x14ac:dyDescent="0.25">
      <c r="A121" s="166">
        <v>45</v>
      </c>
      <c r="B121" s="101"/>
      <c r="C121" s="128"/>
      <c r="D121" s="90" t="s">
        <v>179</v>
      </c>
      <c r="E121" s="112">
        <f t="shared" si="43"/>
        <v>0</v>
      </c>
      <c r="F121" s="112">
        <f t="shared" si="43"/>
        <v>2750</v>
      </c>
      <c r="G121" s="112">
        <f t="shared" si="43"/>
        <v>0</v>
      </c>
      <c r="H121" s="112">
        <f t="shared" si="43"/>
        <v>0</v>
      </c>
      <c r="I121" s="112">
        <f t="shared" si="43"/>
        <v>0</v>
      </c>
    </row>
    <row r="122" spans="1:9" ht="30.75" x14ac:dyDescent="0.25">
      <c r="A122" s="60">
        <v>4511</v>
      </c>
      <c r="B122" s="84"/>
      <c r="C122" s="85"/>
      <c r="D122" s="91" t="s">
        <v>180</v>
      </c>
      <c r="E122" s="111"/>
      <c r="F122" s="111">
        <v>2750</v>
      </c>
      <c r="G122" s="111"/>
      <c r="H122" s="111"/>
      <c r="I122" s="111"/>
    </row>
    <row r="123" spans="1:9" ht="30" customHeight="1" x14ac:dyDescent="0.25">
      <c r="A123" s="212" t="s">
        <v>157</v>
      </c>
      <c r="B123" s="213"/>
      <c r="C123" s="85"/>
      <c r="D123" s="93" t="s">
        <v>158</v>
      </c>
      <c r="E123" s="112">
        <f>SUM(E124,E128)</f>
        <v>28474.59</v>
      </c>
      <c r="F123" s="112">
        <f>F128</f>
        <v>33000</v>
      </c>
      <c r="G123" s="112">
        <f t="shared" ref="G123" si="46">G128</f>
        <v>33000</v>
      </c>
      <c r="H123" s="112">
        <v>33000</v>
      </c>
      <c r="I123" s="112">
        <v>33000</v>
      </c>
    </row>
    <row r="124" spans="1:9" ht="30" customHeight="1" x14ac:dyDescent="0.25">
      <c r="A124" s="60"/>
      <c r="B124" s="89">
        <v>412</v>
      </c>
      <c r="C124" s="85"/>
      <c r="D124" s="72" t="s">
        <v>156</v>
      </c>
      <c r="E124" s="112">
        <f t="shared" ref="E124" si="47">E125</f>
        <v>47.48</v>
      </c>
      <c r="F124" s="112"/>
      <c r="G124" s="112"/>
      <c r="H124" s="112"/>
      <c r="I124" s="112"/>
    </row>
    <row r="125" spans="1:9" ht="15.75" x14ac:dyDescent="0.25">
      <c r="A125" s="171">
        <v>3</v>
      </c>
      <c r="B125" s="84"/>
      <c r="C125" s="85"/>
      <c r="D125" s="66" t="s">
        <v>10</v>
      </c>
      <c r="E125" s="112">
        <f t="shared" ref="E125" si="48">E126</f>
        <v>47.48</v>
      </c>
      <c r="F125" s="112"/>
      <c r="G125" s="112"/>
      <c r="H125" s="112"/>
      <c r="I125" s="112"/>
    </row>
    <row r="126" spans="1:9" ht="15.75" x14ac:dyDescent="0.25">
      <c r="A126" s="220">
        <v>34</v>
      </c>
      <c r="B126" s="221"/>
      <c r="C126" s="172"/>
      <c r="D126" s="72" t="s">
        <v>113</v>
      </c>
      <c r="E126" s="112">
        <f>E127</f>
        <v>47.48</v>
      </c>
      <c r="F126" s="112"/>
      <c r="G126" s="112"/>
      <c r="H126" s="112"/>
      <c r="I126" s="112"/>
    </row>
    <row r="127" spans="1:9" ht="30" customHeight="1" x14ac:dyDescent="0.25">
      <c r="A127" s="57">
        <v>3431</v>
      </c>
      <c r="B127" s="67"/>
      <c r="C127" s="68"/>
      <c r="D127" s="69" t="s">
        <v>114</v>
      </c>
      <c r="E127" s="111">
        <v>47.48</v>
      </c>
      <c r="F127" s="112"/>
      <c r="G127" s="112"/>
      <c r="H127" s="112"/>
      <c r="I127" s="112"/>
    </row>
    <row r="128" spans="1:9" ht="15.75" x14ac:dyDescent="0.25">
      <c r="A128" s="214">
        <v>501</v>
      </c>
      <c r="B128" s="215"/>
      <c r="C128" s="85"/>
      <c r="D128" s="167" t="s">
        <v>146</v>
      </c>
      <c r="E128" s="112">
        <f t="shared" ref="E128:F130" si="49">E129</f>
        <v>28427.11</v>
      </c>
      <c r="F128" s="112">
        <f t="shared" si="49"/>
        <v>33000</v>
      </c>
      <c r="G128" s="112">
        <f t="shared" ref="G128" si="50">G129</f>
        <v>33000</v>
      </c>
      <c r="H128" s="112">
        <v>33000</v>
      </c>
      <c r="I128" s="112">
        <v>33000</v>
      </c>
    </row>
    <row r="129" spans="1:9" ht="15.75" x14ac:dyDescent="0.25">
      <c r="A129" s="82">
        <v>3</v>
      </c>
      <c r="B129" s="84"/>
      <c r="C129" s="85"/>
      <c r="D129" s="66" t="s">
        <v>10</v>
      </c>
      <c r="E129" s="112">
        <f t="shared" si="49"/>
        <v>28427.11</v>
      </c>
      <c r="F129" s="112">
        <f t="shared" si="49"/>
        <v>33000</v>
      </c>
      <c r="G129" s="112">
        <f t="shared" ref="G129" si="51">G130</f>
        <v>33000</v>
      </c>
      <c r="H129" s="112">
        <v>33000</v>
      </c>
      <c r="I129" s="112">
        <v>33000</v>
      </c>
    </row>
    <row r="130" spans="1:9" ht="15.75" x14ac:dyDescent="0.25">
      <c r="A130" s="82">
        <v>32</v>
      </c>
      <c r="B130" s="84"/>
      <c r="C130" s="85"/>
      <c r="D130" s="66" t="s">
        <v>21</v>
      </c>
      <c r="E130" s="112">
        <f t="shared" si="49"/>
        <v>28427.11</v>
      </c>
      <c r="F130" s="112">
        <f t="shared" si="49"/>
        <v>33000</v>
      </c>
      <c r="G130" s="112">
        <f t="shared" ref="G130" si="52">G131</f>
        <v>33000</v>
      </c>
      <c r="H130" s="112">
        <v>33000</v>
      </c>
      <c r="I130" s="112">
        <v>33000</v>
      </c>
    </row>
    <row r="131" spans="1:9" ht="20.25" customHeight="1" x14ac:dyDescent="0.25">
      <c r="A131" s="60">
        <v>3222</v>
      </c>
      <c r="B131" s="84"/>
      <c r="C131" s="85"/>
      <c r="D131" s="69" t="s">
        <v>92</v>
      </c>
      <c r="E131" s="111">
        <v>28427.11</v>
      </c>
      <c r="F131" s="111">
        <v>33000</v>
      </c>
      <c r="G131" s="111">
        <v>33000</v>
      </c>
      <c r="H131" s="111"/>
      <c r="I131" s="111"/>
    </row>
    <row r="132" spans="1:9" ht="31.5" x14ac:dyDescent="0.25">
      <c r="A132" s="216" t="s">
        <v>159</v>
      </c>
      <c r="B132" s="217"/>
      <c r="C132" s="218"/>
      <c r="D132" s="90" t="s">
        <v>160</v>
      </c>
      <c r="E132" s="112">
        <f>SUM(E133,,E138,E155,E160)</f>
        <v>14325.29</v>
      </c>
      <c r="F132" s="112">
        <f>SUM(F133,F138,F155,F160,F179)</f>
        <v>31422.230000000003</v>
      </c>
      <c r="G132" s="112">
        <f>SUM(G133,G138,G155,G160,G179)</f>
        <v>71080</v>
      </c>
      <c r="H132" s="112">
        <v>45260</v>
      </c>
      <c r="I132" s="112">
        <v>45260</v>
      </c>
    </row>
    <row r="133" spans="1:9" ht="30" customHeight="1" x14ac:dyDescent="0.25">
      <c r="A133" s="212" t="s">
        <v>172</v>
      </c>
      <c r="B133" s="213"/>
      <c r="C133" s="219"/>
      <c r="D133" s="93" t="s">
        <v>163</v>
      </c>
      <c r="E133" s="112">
        <f t="shared" ref="E133:G136" si="53">E134</f>
        <v>569.75</v>
      </c>
      <c r="F133" s="112">
        <f t="shared" si="53"/>
        <v>0</v>
      </c>
      <c r="G133" s="112">
        <f t="shared" si="53"/>
        <v>0</v>
      </c>
      <c r="H133" s="112">
        <v>0</v>
      </c>
      <c r="I133" s="112">
        <v>0</v>
      </c>
    </row>
    <row r="134" spans="1:9" ht="15.75" x14ac:dyDescent="0.25">
      <c r="A134" s="94"/>
      <c r="B134" s="95">
        <v>54</v>
      </c>
      <c r="C134" s="85"/>
      <c r="D134" s="72" t="s">
        <v>162</v>
      </c>
      <c r="E134" s="112">
        <f t="shared" si="53"/>
        <v>569.75</v>
      </c>
      <c r="F134" s="112">
        <f t="shared" si="53"/>
        <v>0</v>
      </c>
      <c r="G134" s="112">
        <f t="shared" si="53"/>
        <v>0</v>
      </c>
      <c r="H134" s="112">
        <v>0</v>
      </c>
      <c r="I134" s="112">
        <v>0</v>
      </c>
    </row>
    <row r="135" spans="1:9" ht="15.75" x14ac:dyDescent="0.25">
      <c r="A135" s="82">
        <v>3</v>
      </c>
      <c r="B135" s="96"/>
      <c r="C135" s="85"/>
      <c r="D135" s="66" t="s">
        <v>10</v>
      </c>
      <c r="E135" s="112">
        <f t="shared" si="53"/>
        <v>569.75</v>
      </c>
      <c r="F135" s="112">
        <f t="shared" si="53"/>
        <v>0</v>
      </c>
      <c r="G135" s="112">
        <f t="shared" si="53"/>
        <v>0</v>
      </c>
      <c r="H135" s="112">
        <v>0</v>
      </c>
      <c r="I135" s="112">
        <v>0</v>
      </c>
    </row>
    <row r="136" spans="1:9" ht="15.75" x14ac:dyDescent="0.25">
      <c r="A136" s="82">
        <v>32</v>
      </c>
      <c r="B136" s="84"/>
      <c r="C136" s="85"/>
      <c r="D136" s="66" t="s">
        <v>21</v>
      </c>
      <c r="E136" s="112">
        <f t="shared" si="53"/>
        <v>569.75</v>
      </c>
      <c r="F136" s="112">
        <f t="shared" si="53"/>
        <v>0</v>
      </c>
      <c r="G136" s="112">
        <f t="shared" si="53"/>
        <v>0</v>
      </c>
      <c r="H136" s="112">
        <v>0</v>
      </c>
      <c r="I136" s="112">
        <v>0</v>
      </c>
    </row>
    <row r="137" spans="1:9" ht="20.25" customHeight="1" x14ac:dyDescent="0.25">
      <c r="A137" s="55">
        <v>3225</v>
      </c>
      <c r="B137" s="67"/>
      <c r="C137" s="68"/>
      <c r="D137" s="69" t="s">
        <v>95</v>
      </c>
      <c r="E137" s="111">
        <v>569.75</v>
      </c>
      <c r="F137" s="111"/>
      <c r="G137" s="111"/>
      <c r="H137" s="111"/>
      <c r="I137" s="111"/>
    </row>
    <row r="138" spans="1:9" ht="31.5" x14ac:dyDescent="0.25">
      <c r="A138" s="212" t="s">
        <v>164</v>
      </c>
      <c r="B138" s="213"/>
      <c r="C138" s="85"/>
      <c r="D138" s="90" t="s">
        <v>165</v>
      </c>
      <c r="E138" s="112">
        <f>SUM(E139,E146)</f>
        <v>4508.2400000000007</v>
      </c>
      <c r="F138" s="112">
        <f>SUM(F139,F146)</f>
        <v>0</v>
      </c>
      <c r="G138" s="112">
        <f>SUM(G139,G146)</f>
        <v>0</v>
      </c>
      <c r="H138" s="112">
        <f>SUM(H139,H146)</f>
        <v>0</v>
      </c>
      <c r="I138" s="112">
        <f>SUM(I139,I146)</f>
        <v>0</v>
      </c>
    </row>
    <row r="139" spans="1:9" ht="15.75" x14ac:dyDescent="0.25">
      <c r="A139" s="94"/>
      <c r="B139" s="95">
        <v>11</v>
      </c>
      <c r="C139" s="85"/>
      <c r="D139" s="90" t="s">
        <v>166</v>
      </c>
      <c r="E139" s="112">
        <f>E140</f>
        <v>314.26</v>
      </c>
      <c r="F139" s="112">
        <f>F140</f>
        <v>0</v>
      </c>
      <c r="G139" s="112">
        <f t="shared" ref="G139:I140" si="54">G140</f>
        <v>0</v>
      </c>
      <c r="H139" s="112">
        <f t="shared" si="54"/>
        <v>0</v>
      </c>
      <c r="I139" s="112">
        <f t="shared" si="54"/>
        <v>0</v>
      </c>
    </row>
    <row r="140" spans="1:9" ht="15.75" x14ac:dyDescent="0.25">
      <c r="A140" s="82">
        <v>3</v>
      </c>
      <c r="B140" s="96"/>
      <c r="C140" s="85"/>
      <c r="D140" s="66" t="s">
        <v>10</v>
      </c>
      <c r="E140" s="112">
        <f>E141</f>
        <v>314.26</v>
      </c>
      <c r="F140" s="112">
        <f>F141</f>
        <v>0</v>
      </c>
      <c r="G140" s="112">
        <f t="shared" si="54"/>
        <v>0</v>
      </c>
      <c r="H140" s="112">
        <f t="shared" si="54"/>
        <v>0</v>
      </c>
      <c r="I140" s="112">
        <f t="shared" si="54"/>
        <v>0</v>
      </c>
    </row>
    <row r="141" spans="1:9" ht="15.75" x14ac:dyDescent="0.25">
      <c r="A141" s="82">
        <v>31</v>
      </c>
      <c r="B141" s="96"/>
      <c r="C141" s="85"/>
      <c r="D141" s="66" t="s">
        <v>11</v>
      </c>
      <c r="E141" s="112">
        <f>SUM(E142:E143)</f>
        <v>314.26</v>
      </c>
      <c r="F141" s="112">
        <f>SUM(F142:F143)</f>
        <v>0</v>
      </c>
      <c r="G141" s="112">
        <f t="shared" ref="G141:I141" si="55">SUM(G142:G143)</f>
        <v>0</v>
      </c>
      <c r="H141" s="112">
        <f t="shared" si="55"/>
        <v>0</v>
      </c>
      <c r="I141" s="112">
        <f t="shared" si="55"/>
        <v>0</v>
      </c>
    </row>
    <row r="142" spans="1:9" ht="15.75" customHeight="1" x14ac:dyDescent="0.25">
      <c r="A142" s="60">
        <v>3111</v>
      </c>
      <c r="B142" s="96"/>
      <c r="C142" s="85"/>
      <c r="D142" s="69" t="s">
        <v>83</v>
      </c>
      <c r="E142" s="111">
        <v>269.75</v>
      </c>
      <c r="F142" s="111"/>
      <c r="G142" s="111"/>
      <c r="H142" s="111"/>
      <c r="I142" s="111"/>
    </row>
    <row r="143" spans="1:9" ht="30.75" x14ac:dyDescent="0.25">
      <c r="A143" s="60">
        <v>3132</v>
      </c>
      <c r="B143" s="96"/>
      <c r="C143" s="85"/>
      <c r="D143" s="69" t="s">
        <v>87</v>
      </c>
      <c r="E143" s="111">
        <v>44.51</v>
      </c>
      <c r="F143" s="111"/>
      <c r="G143" s="111"/>
      <c r="H143" s="111"/>
      <c r="I143" s="111"/>
    </row>
    <row r="144" spans="1:9" ht="15.75" x14ac:dyDescent="0.25">
      <c r="A144" s="82">
        <v>32</v>
      </c>
      <c r="B144" s="84"/>
      <c r="C144" s="85"/>
      <c r="D144" s="66" t="s">
        <v>21</v>
      </c>
      <c r="E144" s="112">
        <f>E145</f>
        <v>0</v>
      </c>
      <c r="F144" s="112">
        <f>F145</f>
        <v>0</v>
      </c>
      <c r="G144" s="112">
        <f t="shared" ref="G144:I144" si="56">G145</f>
        <v>0</v>
      </c>
      <c r="H144" s="112">
        <f t="shared" si="56"/>
        <v>0</v>
      </c>
      <c r="I144" s="112">
        <f t="shared" si="56"/>
        <v>0</v>
      </c>
    </row>
    <row r="145" spans="1:9" ht="30.75" x14ac:dyDescent="0.25">
      <c r="A145" s="60">
        <v>3212</v>
      </c>
      <c r="B145" s="84"/>
      <c r="C145" s="85"/>
      <c r="D145" s="69" t="s">
        <v>161</v>
      </c>
      <c r="E145" s="111"/>
      <c r="F145" s="111"/>
      <c r="G145" s="111"/>
      <c r="H145" s="111"/>
      <c r="I145" s="111"/>
    </row>
    <row r="146" spans="1:9" ht="15.75" x14ac:dyDescent="0.25">
      <c r="A146" s="214">
        <v>54</v>
      </c>
      <c r="B146" s="215"/>
      <c r="C146" s="85"/>
      <c r="D146" s="72" t="s">
        <v>162</v>
      </c>
      <c r="E146" s="112">
        <f>E147</f>
        <v>4193.9800000000005</v>
      </c>
      <c r="F146" s="112">
        <f>F147</f>
        <v>0</v>
      </c>
      <c r="G146" s="112">
        <f t="shared" ref="G146:I146" si="57">G147</f>
        <v>0</v>
      </c>
      <c r="H146" s="112">
        <f t="shared" si="57"/>
        <v>0</v>
      </c>
      <c r="I146" s="112">
        <f t="shared" si="57"/>
        <v>0</v>
      </c>
    </row>
    <row r="147" spans="1:9" ht="15.75" x14ac:dyDescent="0.25">
      <c r="A147" s="82">
        <v>3</v>
      </c>
      <c r="B147" s="84"/>
      <c r="C147" s="85"/>
      <c r="D147" s="66" t="s">
        <v>10</v>
      </c>
      <c r="E147" s="112">
        <f>SUM(E148,E152)</f>
        <v>4193.9800000000005</v>
      </c>
      <c r="F147" s="112">
        <f>SUM(F148,F152)</f>
        <v>0</v>
      </c>
      <c r="G147" s="112">
        <f t="shared" ref="G147:I147" si="58">SUM(G148,G152)</f>
        <v>0</v>
      </c>
      <c r="H147" s="112">
        <f t="shared" si="58"/>
        <v>0</v>
      </c>
      <c r="I147" s="112">
        <f t="shared" si="58"/>
        <v>0</v>
      </c>
    </row>
    <row r="148" spans="1:9" ht="15.75" x14ac:dyDescent="0.25">
      <c r="A148" s="82">
        <v>31</v>
      </c>
      <c r="B148" s="84"/>
      <c r="C148" s="85"/>
      <c r="D148" s="66" t="s">
        <v>11</v>
      </c>
      <c r="E148" s="112">
        <f>SUM(E149:E151)</f>
        <v>3974.44</v>
      </c>
      <c r="F148" s="112">
        <f>SUM(F149:F151)</f>
        <v>0</v>
      </c>
      <c r="G148" s="112">
        <f t="shared" ref="G148:I148" si="59">SUM(G149:G151)</f>
        <v>0</v>
      </c>
      <c r="H148" s="112">
        <f t="shared" si="59"/>
        <v>0</v>
      </c>
      <c r="I148" s="112">
        <f t="shared" si="59"/>
        <v>0</v>
      </c>
    </row>
    <row r="149" spans="1:9" ht="15.75" x14ac:dyDescent="0.25">
      <c r="A149" s="60">
        <v>3111</v>
      </c>
      <c r="B149" s="84"/>
      <c r="C149" s="85"/>
      <c r="D149" s="69" t="s">
        <v>83</v>
      </c>
      <c r="E149" s="111">
        <v>3154.02</v>
      </c>
      <c r="F149" s="111"/>
      <c r="G149" s="111"/>
      <c r="H149" s="111"/>
      <c r="I149" s="111"/>
    </row>
    <row r="150" spans="1:9" ht="15.75" x14ac:dyDescent="0.25">
      <c r="A150" s="60">
        <v>3121</v>
      </c>
      <c r="B150" s="84"/>
      <c r="C150" s="85"/>
      <c r="D150" s="69" t="s">
        <v>86</v>
      </c>
      <c r="E150" s="111">
        <v>300</v>
      </c>
      <c r="F150" s="111"/>
      <c r="G150" s="111"/>
      <c r="H150" s="111"/>
      <c r="I150" s="111"/>
    </row>
    <row r="151" spans="1:9" ht="30.75" x14ac:dyDescent="0.25">
      <c r="A151" s="60">
        <v>3132</v>
      </c>
      <c r="B151" s="84"/>
      <c r="C151" s="85"/>
      <c r="D151" s="69" t="s">
        <v>87</v>
      </c>
      <c r="E151" s="111">
        <v>520.41999999999996</v>
      </c>
      <c r="F151" s="111"/>
      <c r="G151" s="111"/>
      <c r="H151" s="111"/>
      <c r="I151" s="111"/>
    </row>
    <row r="152" spans="1:9" ht="15.75" x14ac:dyDescent="0.25">
      <c r="A152" s="82">
        <v>32</v>
      </c>
      <c r="B152" s="84"/>
      <c r="C152" s="85"/>
      <c r="D152" s="66" t="s">
        <v>21</v>
      </c>
      <c r="E152" s="112">
        <f>SUM(E153:E154)</f>
        <v>219.54</v>
      </c>
      <c r="F152" s="112">
        <f>SUM(F153:F154)</f>
        <v>0</v>
      </c>
      <c r="G152" s="112">
        <f t="shared" ref="G152:I152" si="60">SUM(G153:G154)</f>
        <v>0</v>
      </c>
      <c r="H152" s="112">
        <f t="shared" si="60"/>
        <v>0</v>
      </c>
      <c r="I152" s="112">
        <f t="shared" si="60"/>
        <v>0</v>
      </c>
    </row>
    <row r="153" spans="1:9" ht="15.75" x14ac:dyDescent="0.25">
      <c r="A153" s="60">
        <v>3211</v>
      </c>
      <c r="B153" s="84"/>
      <c r="C153" s="85"/>
      <c r="D153" s="69" t="s">
        <v>89</v>
      </c>
      <c r="E153" s="111">
        <v>0</v>
      </c>
      <c r="F153" s="111"/>
      <c r="G153" s="111"/>
      <c r="H153" s="111"/>
      <c r="I153" s="111"/>
    </row>
    <row r="154" spans="1:9" ht="30.75" x14ac:dyDescent="0.25">
      <c r="A154" s="60">
        <v>3212</v>
      </c>
      <c r="B154" s="84"/>
      <c r="C154" s="85"/>
      <c r="D154" s="69" t="s">
        <v>161</v>
      </c>
      <c r="E154" s="111">
        <v>219.54</v>
      </c>
      <c r="F154" s="111"/>
      <c r="G154" s="111"/>
      <c r="H154" s="111"/>
      <c r="I154" s="111"/>
    </row>
    <row r="155" spans="1:9" ht="30" customHeight="1" x14ac:dyDescent="0.25">
      <c r="A155" s="212" t="s">
        <v>167</v>
      </c>
      <c r="B155" s="213"/>
      <c r="C155" s="85"/>
      <c r="D155" s="90" t="s">
        <v>168</v>
      </c>
      <c r="E155" s="112">
        <f t="shared" ref="E155:F158" si="61">E156</f>
        <v>2948.99</v>
      </c>
      <c r="F155" s="112">
        <f t="shared" si="61"/>
        <v>0</v>
      </c>
      <c r="G155" s="112">
        <f t="shared" ref="G155:I158" si="62">G156</f>
        <v>0</v>
      </c>
      <c r="H155" s="112">
        <f t="shared" si="62"/>
        <v>0</v>
      </c>
      <c r="I155" s="112">
        <f t="shared" si="62"/>
        <v>0</v>
      </c>
    </row>
    <row r="156" spans="1:9" ht="15.75" x14ac:dyDescent="0.25">
      <c r="A156" s="60"/>
      <c r="B156" s="89">
        <v>54</v>
      </c>
      <c r="C156" s="85"/>
      <c r="D156" s="72" t="s">
        <v>162</v>
      </c>
      <c r="E156" s="112">
        <f t="shared" si="61"/>
        <v>2948.99</v>
      </c>
      <c r="F156" s="112">
        <f t="shared" si="61"/>
        <v>0</v>
      </c>
      <c r="G156" s="112">
        <f t="shared" si="62"/>
        <v>0</v>
      </c>
      <c r="H156" s="112">
        <f t="shared" si="62"/>
        <v>0</v>
      </c>
      <c r="I156" s="112">
        <f t="shared" si="62"/>
        <v>0</v>
      </c>
    </row>
    <row r="157" spans="1:9" ht="15.75" x14ac:dyDescent="0.25">
      <c r="A157" s="82">
        <v>3</v>
      </c>
      <c r="B157" s="84"/>
      <c r="C157" s="85"/>
      <c r="D157" s="66" t="s">
        <v>10</v>
      </c>
      <c r="E157" s="112">
        <f t="shared" si="61"/>
        <v>2948.99</v>
      </c>
      <c r="F157" s="112">
        <f t="shared" si="61"/>
        <v>0</v>
      </c>
      <c r="G157" s="112">
        <f t="shared" si="62"/>
        <v>0</v>
      </c>
      <c r="H157" s="112">
        <f t="shared" si="62"/>
        <v>0</v>
      </c>
      <c r="I157" s="112">
        <f t="shared" si="62"/>
        <v>0</v>
      </c>
    </row>
    <row r="158" spans="1:9" ht="15.75" x14ac:dyDescent="0.25">
      <c r="A158" s="82">
        <v>32</v>
      </c>
      <c r="B158" s="84"/>
      <c r="C158" s="85"/>
      <c r="D158" s="66" t="s">
        <v>21</v>
      </c>
      <c r="E158" s="112">
        <f t="shared" si="61"/>
        <v>2948.99</v>
      </c>
      <c r="F158" s="112">
        <f t="shared" si="61"/>
        <v>0</v>
      </c>
      <c r="G158" s="112">
        <f t="shared" si="62"/>
        <v>0</v>
      </c>
      <c r="H158" s="112">
        <f t="shared" si="62"/>
        <v>0</v>
      </c>
      <c r="I158" s="112">
        <f t="shared" si="62"/>
        <v>0</v>
      </c>
    </row>
    <row r="159" spans="1:9" ht="20.25" customHeight="1" x14ac:dyDescent="0.25">
      <c r="A159" s="97">
        <v>3222</v>
      </c>
      <c r="B159" s="98"/>
      <c r="C159" s="99"/>
      <c r="D159" s="100" t="s">
        <v>92</v>
      </c>
      <c r="E159" s="111">
        <v>2948.99</v>
      </c>
      <c r="F159" s="111"/>
      <c r="G159" s="111"/>
      <c r="H159" s="111"/>
      <c r="I159" s="111"/>
    </row>
    <row r="160" spans="1:9" ht="31.5" customHeight="1" x14ac:dyDescent="0.25">
      <c r="A160" s="212" t="s">
        <v>169</v>
      </c>
      <c r="B160" s="213"/>
      <c r="C160" s="99"/>
      <c r="D160" s="90" t="s">
        <v>170</v>
      </c>
      <c r="E160" s="112">
        <f>E161</f>
        <v>6298.3099999999995</v>
      </c>
      <c r="F160" s="112">
        <f t="shared" ref="F160" si="63">SUM(F161,F170)</f>
        <v>17922.230000000003</v>
      </c>
      <c r="G160" s="112">
        <f t="shared" ref="G160:G161" si="64">G161</f>
        <v>0</v>
      </c>
      <c r="H160" s="112">
        <v>0</v>
      </c>
      <c r="I160" s="112">
        <v>0</v>
      </c>
    </row>
    <row r="161" spans="1:9" ht="15.75" x14ac:dyDescent="0.25">
      <c r="A161" s="104"/>
      <c r="B161" s="89">
        <v>54</v>
      </c>
      <c r="C161" s="99"/>
      <c r="D161" s="72" t="s">
        <v>162</v>
      </c>
      <c r="E161" s="112">
        <f>E162</f>
        <v>6298.3099999999995</v>
      </c>
      <c r="F161" s="112">
        <f>F162</f>
        <v>17513.150000000001</v>
      </c>
      <c r="G161" s="112">
        <f t="shared" si="64"/>
        <v>0</v>
      </c>
      <c r="H161" s="112">
        <v>0</v>
      </c>
      <c r="I161" s="112">
        <v>0</v>
      </c>
    </row>
    <row r="162" spans="1:9" ht="15.75" x14ac:dyDescent="0.25">
      <c r="A162" s="82">
        <v>3</v>
      </c>
      <c r="B162" s="84"/>
      <c r="C162" s="85"/>
      <c r="D162" s="66" t="s">
        <v>10</v>
      </c>
      <c r="E162" s="112">
        <f>SUM(E163,E167)</f>
        <v>6298.3099999999995</v>
      </c>
      <c r="F162" s="112">
        <f>SUM(F163,F167)</f>
        <v>17513.150000000001</v>
      </c>
      <c r="G162" s="112">
        <f t="shared" ref="G162" si="65">SUM(G163,G167)</f>
        <v>0</v>
      </c>
      <c r="H162" s="112">
        <v>0</v>
      </c>
      <c r="I162" s="112">
        <v>0</v>
      </c>
    </row>
    <row r="163" spans="1:9" ht="15.75" x14ac:dyDescent="0.25">
      <c r="A163" s="82">
        <v>31</v>
      </c>
      <c r="B163" s="84"/>
      <c r="C163" s="85"/>
      <c r="D163" s="66" t="s">
        <v>11</v>
      </c>
      <c r="E163" s="112">
        <f>SUM(E164:E166)</f>
        <v>5119.21</v>
      </c>
      <c r="F163" s="112">
        <f>SUM(F164:F166)</f>
        <v>14023.49</v>
      </c>
      <c r="G163" s="112">
        <f t="shared" ref="G163" si="66">SUM(G164:G166)</f>
        <v>0</v>
      </c>
      <c r="H163" s="112">
        <v>0</v>
      </c>
      <c r="I163" s="112">
        <v>0</v>
      </c>
    </row>
    <row r="164" spans="1:9" ht="15.75" x14ac:dyDescent="0.25">
      <c r="A164" s="60">
        <v>3111</v>
      </c>
      <c r="B164" s="84"/>
      <c r="C164" s="85"/>
      <c r="D164" s="69" t="s">
        <v>83</v>
      </c>
      <c r="E164" s="111">
        <v>3535.8</v>
      </c>
      <c r="F164" s="111">
        <v>11264.76</v>
      </c>
      <c r="G164" s="111"/>
      <c r="H164" s="111"/>
      <c r="I164" s="111"/>
    </row>
    <row r="165" spans="1:9" ht="60.75" customHeight="1" x14ac:dyDescent="0.25">
      <c r="A165" s="60">
        <v>3121</v>
      </c>
      <c r="B165" s="84"/>
      <c r="C165" s="85"/>
      <c r="D165" s="69" t="s">
        <v>86</v>
      </c>
      <c r="E165" s="111">
        <v>1000</v>
      </c>
      <c r="F165" s="111">
        <v>900</v>
      </c>
      <c r="G165" s="111"/>
      <c r="H165" s="111"/>
      <c r="I165" s="111"/>
    </row>
    <row r="166" spans="1:9" ht="30.75" x14ac:dyDescent="0.25">
      <c r="A166" s="60">
        <v>3132</v>
      </c>
      <c r="B166" s="84"/>
      <c r="C166" s="85"/>
      <c r="D166" s="69" t="s">
        <v>87</v>
      </c>
      <c r="E166" s="111">
        <v>583.41</v>
      </c>
      <c r="F166" s="111">
        <v>1858.73</v>
      </c>
      <c r="G166" s="111"/>
      <c r="H166" s="111"/>
      <c r="I166" s="111"/>
    </row>
    <row r="167" spans="1:9" ht="15.75" x14ac:dyDescent="0.25">
      <c r="A167" s="82">
        <v>32</v>
      </c>
      <c r="B167" s="84"/>
      <c r="C167" s="85"/>
      <c r="D167" s="66" t="s">
        <v>21</v>
      </c>
      <c r="E167" s="112">
        <f t="shared" ref="E167:F167" si="67">SUM(E168:E169)</f>
        <v>1179.0999999999999</v>
      </c>
      <c r="F167" s="112">
        <f t="shared" si="67"/>
        <v>3489.66</v>
      </c>
      <c r="G167" s="112">
        <f>SUM(G168:G169)</f>
        <v>0</v>
      </c>
      <c r="H167" s="112">
        <f t="shared" ref="H167:I167" si="68">SUM(H168:H169)</f>
        <v>0</v>
      </c>
      <c r="I167" s="112">
        <f t="shared" si="68"/>
        <v>0</v>
      </c>
    </row>
    <row r="168" spans="1:9" ht="15.75" x14ac:dyDescent="0.25">
      <c r="A168" s="60">
        <v>3211</v>
      </c>
      <c r="B168" s="84"/>
      <c r="C168" s="85"/>
      <c r="D168" s="92" t="s">
        <v>89</v>
      </c>
      <c r="E168" s="113">
        <v>0</v>
      </c>
      <c r="F168" s="113">
        <v>0</v>
      </c>
      <c r="G168" s="113"/>
      <c r="H168" s="113"/>
      <c r="I168" s="113"/>
    </row>
    <row r="169" spans="1:9" ht="30.75" x14ac:dyDescent="0.25">
      <c r="A169" s="60">
        <v>3212</v>
      </c>
      <c r="B169" s="84"/>
      <c r="C169" s="85"/>
      <c r="D169" s="69" t="s">
        <v>161</v>
      </c>
      <c r="E169" s="113">
        <v>1179.0999999999999</v>
      </c>
      <c r="F169" s="113">
        <v>3489.66</v>
      </c>
      <c r="G169" s="113"/>
      <c r="H169" s="113"/>
      <c r="I169" s="113"/>
    </row>
    <row r="170" spans="1:9" ht="15.75" x14ac:dyDescent="0.25">
      <c r="A170" s="170"/>
      <c r="B170" s="169">
        <v>11</v>
      </c>
      <c r="C170" s="85"/>
      <c r="D170" s="90" t="s">
        <v>166</v>
      </c>
      <c r="E170" s="112">
        <f t="shared" ref="E170" si="69">E171</f>
        <v>0</v>
      </c>
      <c r="F170" s="112">
        <f t="shared" ref="F170:I170" si="70">F171</f>
        <v>409.08000000000004</v>
      </c>
      <c r="G170" s="112">
        <f t="shared" si="70"/>
        <v>0</v>
      </c>
      <c r="H170" s="112">
        <f t="shared" si="70"/>
        <v>0</v>
      </c>
      <c r="I170" s="112">
        <f t="shared" si="70"/>
        <v>0</v>
      </c>
    </row>
    <row r="171" spans="1:9" ht="15.75" x14ac:dyDescent="0.25">
      <c r="A171" s="166">
        <v>3</v>
      </c>
      <c r="B171" s="84"/>
      <c r="C171" s="85"/>
      <c r="D171" s="66" t="s">
        <v>10</v>
      </c>
      <c r="E171" s="112">
        <f t="shared" ref="E171" si="71">SUM(E172,E176)</f>
        <v>0</v>
      </c>
      <c r="F171" s="112">
        <f t="shared" ref="F171:I171" si="72">SUM(F172,F176)</f>
        <v>409.08000000000004</v>
      </c>
      <c r="G171" s="112">
        <f t="shared" si="72"/>
        <v>0</v>
      </c>
      <c r="H171" s="112">
        <f t="shared" si="72"/>
        <v>0</v>
      </c>
      <c r="I171" s="112">
        <f t="shared" si="72"/>
        <v>0</v>
      </c>
    </row>
    <row r="172" spans="1:9" ht="15.75" x14ac:dyDescent="0.25">
      <c r="A172" s="166">
        <v>31</v>
      </c>
      <c r="B172" s="84"/>
      <c r="C172" s="85"/>
      <c r="D172" s="66" t="s">
        <v>11</v>
      </c>
      <c r="E172" s="112">
        <f t="shared" ref="E172" si="73">SUM(E173:E175)</f>
        <v>0</v>
      </c>
      <c r="F172" s="112">
        <f t="shared" ref="F172:I172" si="74">SUM(F173:F175)</f>
        <v>409.08000000000004</v>
      </c>
      <c r="G172" s="112">
        <f t="shared" si="74"/>
        <v>0</v>
      </c>
      <c r="H172" s="112">
        <f t="shared" si="74"/>
        <v>0</v>
      </c>
      <c r="I172" s="112">
        <f t="shared" si="74"/>
        <v>0</v>
      </c>
    </row>
    <row r="173" spans="1:9" ht="15.75" x14ac:dyDescent="0.25">
      <c r="A173" s="60">
        <v>3111</v>
      </c>
      <c r="B173" s="84"/>
      <c r="C173" s="85"/>
      <c r="D173" s="69" t="s">
        <v>83</v>
      </c>
      <c r="E173" s="113"/>
      <c r="F173" s="113">
        <v>93.6</v>
      </c>
      <c r="G173" s="113"/>
      <c r="H173" s="113"/>
      <c r="I173" s="113"/>
    </row>
    <row r="174" spans="1:9" ht="15.75" x14ac:dyDescent="0.25">
      <c r="A174" s="60">
        <v>3121</v>
      </c>
      <c r="B174" s="84"/>
      <c r="C174" s="85"/>
      <c r="D174" s="69" t="s">
        <v>86</v>
      </c>
      <c r="E174" s="113"/>
      <c r="F174" s="113">
        <v>300</v>
      </c>
      <c r="G174" s="113"/>
      <c r="H174" s="113"/>
      <c r="I174" s="113"/>
    </row>
    <row r="175" spans="1:9" ht="30.75" x14ac:dyDescent="0.25">
      <c r="A175" s="60">
        <v>3132</v>
      </c>
      <c r="B175" s="84"/>
      <c r="C175" s="85"/>
      <c r="D175" s="69" t="s">
        <v>87</v>
      </c>
      <c r="E175" s="113"/>
      <c r="F175" s="113">
        <v>15.48</v>
      </c>
      <c r="G175" s="113"/>
      <c r="H175" s="113"/>
      <c r="I175" s="113"/>
    </row>
    <row r="176" spans="1:9" ht="15.75" x14ac:dyDescent="0.25">
      <c r="A176" s="166">
        <v>32</v>
      </c>
      <c r="B176" s="84"/>
      <c r="C176" s="85"/>
      <c r="D176" s="66" t="s">
        <v>21</v>
      </c>
      <c r="E176" s="112">
        <f t="shared" ref="E176" si="75">SUM(E177:E179)</f>
        <v>0</v>
      </c>
      <c r="F176" s="112">
        <f>SUM(F177:F178)</f>
        <v>0</v>
      </c>
      <c r="G176" s="112">
        <f t="shared" ref="G176:I176" si="76">SUM(G177:G178)</f>
        <v>0</v>
      </c>
      <c r="H176" s="112">
        <f t="shared" si="76"/>
        <v>0</v>
      </c>
      <c r="I176" s="112">
        <f t="shared" si="76"/>
        <v>0</v>
      </c>
    </row>
    <row r="177" spans="1:9" ht="15.75" x14ac:dyDescent="0.25">
      <c r="A177" s="60">
        <v>3211</v>
      </c>
      <c r="B177" s="84"/>
      <c r="C177" s="85"/>
      <c r="D177" s="69" t="s">
        <v>89</v>
      </c>
      <c r="E177" s="113"/>
      <c r="F177" s="113">
        <v>0</v>
      </c>
      <c r="G177" s="113"/>
      <c r="H177" s="113"/>
      <c r="I177" s="113"/>
    </row>
    <row r="178" spans="1:9" ht="30.75" x14ac:dyDescent="0.25">
      <c r="A178" s="60">
        <v>3212</v>
      </c>
      <c r="B178" s="84"/>
      <c r="C178" s="85"/>
      <c r="D178" s="69" t="s">
        <v>161</v>
      </c>
      <c r="E178" s="113"/>
      <c r="F178" s="113">
        <v>0</v>
      </c>
      <c r="G178" s="113"/>
      <c r="H178" s="113"/>
      <c r="I178" s="113"/>
    </row>
    <row r="179" spans="1:9" ht="31.5" customHeight="1" x14ac:dyDescent="0.25">
      <c r="A179" s="212" t="s">
        <v>174</v>
      </c>
      <c r="B179" s="213"/>
      <c r="C179" s="85"/>
      <c r="D179" s="72" t="s">
        <v>175</v>
      </c>
      <c r="E179" s="112">
        <f>SUM(E180,E190)</f>
        <v>0</v>
      </c>
      <c r="F179" s="112">
        <f>SUM(F180,F190)</f>
        <v>13500</v>
      </c>
      <c r="G179" s="112">
        <f>SUM(G180,G190)</f>
        <v>71080</v>
      </c>
      <c r="H179" s="112">
        <v>45260</v>
      </c>
      <c r="I179" s="112">
        <v>45260</v>
      </c>
    </row>
    <row r="180" spans="1:9" ht="15.75" x14ac:dyDescent="0.25">
      <c r="A180" s="163"/>
      <c r="B180" s="162">
        <v>11</v>
      </c>
      <c r="C180" s="85"/>
      <c r="D180" s="90" t="s">
        <v>166</v>
      </c>
      <c r="E180" s="112">
        <f>E181</f>
        <v>0</v>
      </c>
      <c r="F180" s="112">
        <f>F181</f>
        <v>2400</v>
      </c>
      <c r="G180" s="112">
        <f t="shared" ref="G180" si="77">G181</f>
        <v>16500</v>
      </c>
      <c r="H180" s="112">
        <v>9780</v>
      </c>
      <c r="I180" s="112">
        <v>9780</v>
      </c>
    </row>
    <row r="181" spans="1:9" ht="15.75" x14ac:dyDescent="0.25">
      <c r="A181" s="164">
        <v>3</v>
      </c>
      <c r="B181" s="84"/>
      <c r="C181" s="85"/>
      <c r="D181" s="66" t="s">
        <v>10</v>
      </c>
      <c r="E181" s="112">
        <f>SUM(E182,E186)</f>
        <v>0</v>
      </c>
      <c r="F181" s="112">
        <f>SUM(F182,F186)</f>
        <v>2400</v>
      </c>
      <c r="G181" s="112">
        <f t="shared" ref="G181" si="78">SUM(G182,G186)</f>
        <v>16500</v>
      </c>
      <c r="H181" s="112">
        <v>9780</v>
      </c>
      <c r="I181" s="112">
        <v>9780</v>
      </c>
    </row>
    <row r="182" spans="1:9" ht="15.75" x14ac:dyDescent="0.25">
      <c r="A182" s="164">
        <v>31</v>
      </c>
      <c r="B182" s="84"/>
      <c r="C182" s="85"/>
      <c r="D182" s="66" t="s">
        <v>11</v>
      </c>
      <c r="E182" s="112">
        <f>SUM(E183:E185)</f>
        <v>0</v>
      </c>
      <c r="F182" s="112">
        <f>SUM(F183:F185)</f>
        <v>2100</v>
      </c>
      <c r="G182" s="112">
        <f t="shared" ref="G182" si="79">SUM(G183:G185)</f>
        <v>12900</v>
      </c>
      <c r="H182" s="112">
        <v>7700</v>
      </c>
      <c r="I182" s="112">
        <v>7700</v>
      </c>
    </row>
    <row r="183" spans="1:9" ht="15.75" x14ac:dyDescent="0.25">
      <c r="A183" s="60">
        <v>3111</v>
      </c>
      <c r="B183" s="84"/>
      <c r="C183" s="85"/>
      <c r="D183" s="69" t="s">
        <v>83</v>
      </c>
      <c r="E183" s="111"/>
      <c r="F183" s="111">
        <v>1000</v>
      </c>
      <c r="G183" s="111">
        <v>10000</v>
      </c>
      <c r="H183" s="111"/>
      <c r="I183" s="111"/>
    </row>
    <row r="184" spans="1:9" ht="15.75" x14ac:dyDescent="0.25">
      <c r="A184" s="60">
        <v>3121</v>
      </c>
      <c r="B184" s="84"/>
      <c r="C184" s="85"/>
      <c r="D184" s="69" t="s">
        <v>86</v>
      </c>
      <c r="E184" s="111"/>
      <c r="F184" s="111">
        <v>900</v>
      </c>
      <c r="G184" s="111">
        <v>900</v>
      </c>
      <c r="H184" s="111"/>
      <c r="I184" s="111"/>
    </row>
    <row r="185" spans="1:9" ht="30.75" x14ac:dyDescent="0.25">
      <c r="A185" s="60">
        <v>3132</v>
      </c>
      <c r="B185" s="84"/>
      <c r="C185" s="85"/>
      <c r="D185" s="69" t="s">
        <v>87</v>
      </c>
      <c r="E185" s="111"/>
      <c r="F185" s="111">
        <v>200</v>
      </c>
      <c r="G185" s="111">
        <v>2000</v>
      </c>
      <c r="H185" s="111"/>
      <c r="I185" s="111"/>
    </row>
    <row r="186" spans="1:9" ht="15.75" x14ac:dyDescent="0.25">
      <c r="A186" s="164">
        <v>32</v>
      </c>
      <c r="B186" s="84"/>
      <c r="C186" s="85"/>
      <c r="D186" s="66" t="s">
        <v>21</v>
      </c>
      <c r="E186" s="112">
        <f>SUM(E187:E188)</f>
        <v>0</v>
      </c>
      <c r="F186" s="112">
        <f>SUM(F187:F188)</f>
        <v>300</v>
      </c>
      <c r="G186" s="112">
        <f>SUM(G187:G189)</f>
        <v>3600</v>
      </c>
      <c r="H186" s="112">
        <v>2080</v>
      </c>
      <c r="I186" s="112">
        <v>2080</v>
      </c>
    </row>
    <row r="187" spans="1:9" ht="15.75" x14ac:dyDescent="0.25">
      <c r="A187" s="60">
        <v>3211</v>
      </c>
      <c r="B187" s="84"/>
      <c r="C187" s="85"/>
      <c r="D187" s="69" t="s">
        <v>89</v>
      </c>
      <c r="E187" s="111"/>
      <c r="F187" s="111"/>
      <c r="G187" s="111">
        <v>120</v>
      </c>
      <c r="H187" s="111"/>
      <c r="I187" s="111"/>
    </row>
    <row r="188" spans="1:9" ht="30.75" x14ac:dyDescent="0.25">
      <c r="A188" s="60">
        <v>3212</v>
      </c>
      <c r="B188" s="84"/>
      <c r="C188" s="85"/>
      <c r="D188" s="69" t="s">
        <v>161</v>
      </c>
      <c r="E188" s="111"/>
      <c r="F188" s="111">
        <v>300</v>
      </c>
      <c r="G188" s="111">
        <v>3000</v>
      </c>
      <c r="H188" s="111"/>
      <c r="I188" s="111"/>
    </row>
    <row r="189" spans="1:9" ht="30.75" x14ac:dyDescent="0.25">
      <c r="A189" s="55">
        <v>3236</v>
      </c>
      <c r="B189" s="67"/>
      <c r="C189" s="68"/>
      <c r="D189" s="69" t="s">
        <v>102</v>
      </c>
      <c r="E189" s="111"/>
      <c r="F189" s="111"/>
      <c r="G189" s="111">
        <v>480</v>
      </c>
      <c r="H189" s="111"/>
      <c r="I189" s="111"/>
    </row>
    <row r="190" spans="1:9" ht="15.75" x14ac:dyDescent="0.25">
      <c r="A190" s="214">
        <v>54</v>
      </c>
      <c r="B190" s="215"/>
      <c r="C190" s="85"/>
      <c r="D190" s="72" t="s">
        <v>162</v>
      </c>
      <c r="E190" s="112">
        <f>E191</f>
        <v>0</v>
      </c>
      <c r="F190" s="112">
        <f>F191</f>
        <v>11100</v>
      </c>
      <c r="G190" s="112">
        <f t="shared" ref="G190" si="80">G191</f>
        <v>54580</v>
      </c>
      <c r="H190" s="112">
        <v>35480</v>
      </c>
      <c r="I190" s="112">
        <v>35480</v>
      </c>
    </row>
    <row r="191" spans="1:9" ht="15.75" x14ac:dyDescent="0.25">
      <c r="A191" s="164">
        <v>3</v>
      </c>
      <c r="B191" s="84"/>
      <c r="C191" s="85"/>
      <c r="D191" s="66" t="s">
        <v>10</v>
      </c>
      <c r="E191" s="112">
        <f>SUM(E192,E196)</f>
        <v>0</v>
      </c>
      <c r="F191" s="112">
        <f>SUM(F192,F196)</f>
        <v>11100</v>
      </c>
      <c r="G191" s="112">
        <f t="shared" ref="G191" si="81">SUM(G192,G196)</f>
        <v>54580</v>
      </c>
      <c r="H191" s="112">
        <v>35480</v>
      </c>
      <c r="I191" s="112">
        <v>35480</v>
      </c>
    </row>
    <row r="192" spans="1:9" ht="15.75" x14ac:dyDescent="0.25">
      <c r="A192" s="164">
        <v>31</v>
      </c>
      <c r="B192" s="84"/>
      <c r="C192" s="85"/>
      <c r="D192" s="66" t="s">
        <v>11</v>
      </c>
      <c r="E192" s="112">
        <f>SUM(E193:E195)</f>
        <v>0</v>
      </c>
      <c r="F192" s="112">
        <f>SUM(F193:F195)</f>
        <v>9200</v>
      </c>
      <c r="G192" s="112">
        <f t="shared" ref="G192" si="82">SUM(G193:G195)</f>
        <v>46400</v>
      </c>
      <c r="H192" s="112">
        <v>30400</v>
      </c>
      <c r="I192" s="112">
        <v>30400</v>
      </c>
    </row>
    <row r="193" spans="1:9" ht="15.75" x14ac:dyDescent="0.25">
      <c r="A193" s="60">
        <v>3111</v>
      </c>
      <c r="B193" s="84"/>
      <c r="C193" s="85"/>
      <c r="D193" s="69" t="s">
        <v>83</v>
      </c>
      <c r="E193" s="111"/>
      <c r="F193" s="111">
        <v>7000</v>
      </c>
      <c r="G193" s="111">
        <v>37000</v>
      </c>
      <c r="H193" s="111"/>
      <c r="I193" s="111"/>
    </row>
    <row r="194" spans="1:9" ht="15.75" x14ac:dyDescent="0.25">
      <c r="A194" s="60">
        <v>3121</v>
      </c>
      <c r="B194" s="84"/>
      <c r="C194" s="85"/>
      <c r="D194" s="69" t="s">
        <v>86</v>
      </c>
      <c r="E194" s="111"/>
      <c r="F194" s="111">
        <v>900</v>
      </c>
      <c r="G194" s="111">
        <v>3000</v>
      </c>
      <c r="H194" s="111"/>
      <c r="I194" s="111"/>
    </row>
    <row r="195" spans="1:9" ht="30.75" x14ac:dyDescent="0.25">
      <c r="A195" s="60">
        <v>3132</v>
      </c>
      <c r="B195" s="84"/>
      <c r="C195" s="85"/>
      <c r="D195" s="69" t="s">
        <v>87</v>
      </c>
      <c r="E195" s="111"/>
      <c r="F195" s="111">
        <v>1300</v>
      </c>
      <c r="G195" s="111">
        <v>6400</v>
      </c>
      <c r="H195" s="111"/>
      <c r="I195" s="111"/>
    </row>
    <row r="196" spans="1:9" ht="15.75" x14ac:dyDescent="0.25">
      <c r="A196" s="164">
        <v>32</v>
      </c>
      <c r="B196" s="84"/>
      <c r="C196" s="85"/>
      <c r="D196" s="66" t="s">
        <v>21</v>
      </c>
      <c r="E196" s="112">
        <f>SUM(E197:E198)</f>
        <v>0</v>
      </c>
      <c r="F196" s="112">
        <f>SUM(F197:F198)</f>
        <v>1900</v>
      </c>
      <c r="G196" s="112">
        <f>SUM(G197:G199)</f>
        <v>8180</v>
      </c>
      <c r="H196" s="112">
        <v>5080</v>
      </c>
      <c r="I196" s="112">
        <v>5080</v>
      </c>
    </row>
    <row r="197" spans="1:9" ht="15.75" x14ac:dyDescent="0.25">
      <c r="A197" s="60">
        <v>3211</v>
      </c>
      <c r="B197" s="84"/>
      <c r="C197" s="85"/>
      <c r="D197" s="69" t="s">
        <v>89</v>
      </c>
      <c r="E197" s="111"/>
      <c r="F197" s="111">
        <v>100</v>
      </c>
      <c r="G197" s="111">
        <v>100</v>
      </c>
      <c r="H197" s="111"/>
      <c r="I197" s="111"/>
    </row>
    <row r="198" spans="1:9" ht="30.75" x14ac:dyDescent="0.25">
      <c r="A198" s="60">
        <v>3212</v>
      </c>
      <c r="B198" s="84"/>
      <c r="C198" s="85"/>
      <c r="D198" s="69" t="s">
        <v>161</v>
      </c>
      <c r="E198" s="111"/>
      <c r="F198" s="111">
        <v>1800</v>
      </c>
      <c r="G198" s="111">
        <v>7600</v>
      </c>
      <c r="H198" s="111"/>
      <c r="I198" s="111"/>
    </row>
    <row r="199" spans="1:9" ht="30.75" x14ac:dyDescent="0.25">
      <c r="A199" s="60">
        <v>3236</v>
      </c>
      <c r="B199" s="84"/>
      <c r="C199" s="85"/>
      <c r="D199" s="69" t="s">
        <v>102</v>
      </c>
      <c r="E199" s="113"/>
      <c r="F199" s="113"/>
      <c r="G199" s="113">
        <v>480</v>
      </c>
      <c r="H199" s="113"/>
      <c r="I199" s="113"/>
    </row>
    <row r="200" spans="1:9" ht="15.75" x14ac:dyDescent="0.25">
      <c r="A200" s="60"/>
      <c r="B200" s="84"/>
      <c r="C200" s="85"/>
      <c r="D200" s="69"/>
      <c r="E200" s="113"/>
      <c r="F200" s="113"/>
      <c r="G200" s="113"/>
      <c r="H200" s="113"/>
      <c r="I200" s="113"/>
    </row>
    <row r="201" spans="1:9" ht="16.5" thickBot="1" x14ac:dyDescent="0.3">
      <c r="A201" s="60"/>
      <c r="B201" s="84"/>
      <c r="C201" s="85"/>
      <c r="D201" s="69"/>
      <c r="E201" s="114"/>
      <c r="F201" s="114"/>
      <c r="G201" s="114"/>
      <c r="H201" s="114"/>
      <c r="I201" s="114"/>
    </row>
    <row r="202" spans="1:9" ht="16.5" thickBot="1" x14ac:dyDescent="0.3">
      <c r="A202" s="209" t="s">
        <v>171</v>
      </c>
      <c r="B202" s="210"/>
      <c r="C202" s="210"/>
      <c r="D202" s="211"/>
      <c r="E202" s="115">
        <f>SUM(E6,E60,E132)</f>
        <v>853842.1100000001</v>
      </c>
      <c r="F202" s="115">
        <f>SUM(F6,F60,F132)</f>
        <v>1272954.23</v>
      </c>
      <c r="G202" s="115">
        <f>SUM(G6,G60,G132)</f>
        <v>1312036.17</v>
      </c>
      <c r="H202" s="115">
        <f>SUM(H6,H60,H132)</f>
        <v>1256013.45</v>
      </c>
      <c r="I202" s="115">
        <f>SUM(I6,I60,I132)</f>
        <v>1256013.45</v>
      </c>
    </row>
  </sheetData>
  <mergeCells count="36">
    <mergeCell ref="A1:I1"/>
    <mergeCell ref="A3:I3"/>
    <mergeCell ref="A5:C5"/>
    <mergeCell ref="A8:C8"/>
    <mergeCell ref="A9:C9"/>
    <mergeCell ref="A6:C6"/>
    <mergeCell ref="A7:C7"/>
    <mergeCell ref="A107:B107"/>
    <mergeCell ref="A111:B111"/>
    <mergeCell ref="A91:B91"/>
    <mergeCell ref="A93:B93"/>
    <mergeCell ref="A38:C38"/>
    <mergeCell ref="A106:B106"/>
    <mergeCell ref="A80:B80"/>
    <mergeCell ref="A10:C10"/>
    <mergeCell ref="A49:C49"/>
    <mergeCell ref="A60:C60"/>
    <mergeCell ref="A61:B61"/>
    <mergeCell ref="A62:B62"/>
    <mergeCell ref="A33:B33"/>
    <mergeCell ref="A41:C41"/>
    <mergeCell ref="A42:C42"/>
    <mergeCell ref="A47:B47"/>
    <mergeCell ref="A48:C48"/>
    <mergeCell ref="A202:D202"/>
    <mergeCell ref="A138:B138"/>
    <mergeCell ref="A179:B179"/>
    <mergeCell ref="A190:B190"/>
    <mergeCell ref="A123:B123"/>
    <mergeCell ref="A128:B128"/>
    <mergeCell ref="A132:C132"/>
    <mergeCell ref="A133:C133"/>
    <mergeCell ref="A146:B146"/>
    <mergeCell ref="A155:B155"/>
    <mergeCell ref="A160:B160"/>
    <mergeCell ref="A126:B126"/>
  </mergeCells>
  <pageMargins left="0.7" right="0.7" top="0.75" bottom="0.75" header="0.3" footer="0.3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opLeftCell="A28" workbookViewId="0">
      <selection activeCell="F45" sqref="F4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87" t="s">
        <v>192</v>
      </c>
      <c r="B1" s="187"/>
      <c r="C1" s="187"/>
      <c r="D1" s="187"/>
      <c r="E1" s="187"/>
      <c r="F1" s="187"/>
      <c r="G1" s="187"/>
      <c r="H1" s="18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87" t="s">
        <v>18</v>
      </c>
      <c r="B3" s="187"/>
      <c r="C3" s="187"/>
      <c r="D3" s="187"/>
      <c r="E3" s="187"/>
      <c r="F3" s="187"/>
      <c r="G3" s="187"/>
      <c r="H3" s="1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87" t="s">
        <v>4</v>
      </c>
      <c r="B5" s="187"/>
      <c r="C5" s="187"/>
      <c r="D5" s="187"/>
      <c r="E5" s="187"/>
      <c r="F5" s="187"/>
      <c r="G5" s="187"/>
      <c r="H5" s="18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87" t="s">
        <v>45</v>
      </c>
      <c r="B7" s="187"/>
      <c r="C7" s="187"/>
      <c r="D7" s="187"/>
      <c r="E7" s="187"/>
      <c r="F7" s="187"/>
      <c r="G7" s="187"/>
      <c r="H7" s="18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176</v>
      </c>
      <c r="E9" s="19" t="s">
        <v>177</v>
      </c>
      <c r="F9" s="19" t="s">
        <v>173</v>
      </c>
      <c r="G9" s="19" t="s">
        <v>34</v>
      </c>
      <c r="H9" s="19" t="s">
        <v>178</v>
      </c>
    </row>
    <row r="10" spans="1:8" ht="15.75" x14ac:dyDescent="0.25">
      <c r="A10" s="129"/>
      <c r="B10" s="130"/>
      <c r="C10" s="131" t="s">
        <v>0</v>
      </c>
      <c r="D10" s="132">
        <f>SUM(D11,D26)</f>
        <v>854849.08</v>
      </c>
      <c r="E10" s="132">
        <f t="shared" ref="E10:H10" si="0">SUM(E11,E26)</f>
        <v>1265687.0799999998</v>
      </c>
      <c r="F10" s="133">
        <f t="shared" si="0"/>
        <v>1308529.21</v>
      </c>
      <c r="G10" s="132">
        <f t="shared" si="0"/>
        <v>1256013.45</v>
      </c>
      <c r="H10" s="132">
        <f t="shared" si="0"/>
        <v>1256013.45</v>
      </c>
    </row>
    <row r="11" spans="1:8" ht="15.75" customHeight="1" x14ac:dyDescent="0.25">
      <c r="A11" s="66">
        <v>6</v>
      </c>
      <c r="B11" s="66"/>
      <c r="C11" s="66" t="s">
        <v>7</v>
      </c>
      <c r="D11" s="106">
        <f>SUM(D12,D16,D18,D23)</f>
        <v>854849.08</v>
      </c>
      <c r="E11" s="106">
        <f t="shared" ref="E11:F11" si="1">SUM(E12,E16,E18,E23)</f>
        <v>1265687.0799999998</v>
      </c>
      <c r="F11" s="106">
        <f t="shared" si="1"/>
        <v>1308529.21</v>
      </c>
      <c r="G11" s="106">
        <v>1256013.45</v>
      </c>
      <c r="H11" s="106">
        <v>1256013.45</v>
      </c>
    </row>
    <row r="12" spans="1:8" ht="63" x14ac:dyDescent="0.25">
      <c r="A12" s="66"/>
      <c r="B12" s="66">
        <v>63</v>
      </c>
      <c r="C12" s="66" t="s">
        <v>28</v>
      </c>
      <c r="D12" s="106">
        <f>SUM(D13:D15)</f>
        <v>679653.66999999993</v>
      </c>
      <c r="E12" s="106">
        <f t="shared" ref="E12:F12" si="2">SUM(E13:E15)</f>
        <v>1050763.1499999999</v>
      </c>
      <c r="F12" s="106">
        <f t="shared" si="2"/>
        <v>1079072.5</v>
      </c>
      <c r="G12" s="106">
        <v>1059830</v>
      </c>
      <c r="H12" s="106">
        <v>1059830</v>
      </c>
    </row>
    <row r="13" spans="1:8" ht="75" x14ac:dyDescent="0.25">
      <c r="A13" s="134"/>
      <c r="B13" s="134">
        <v>6361</v>
      </c>
      <c r="C13" s="135" t="s">
        <v>71</v>
      </c>
      <c r="D13" s="108">
        <v>658609.93999999994</v>
      </c>
      <c r="E13" s="109">
        <v>1012150</v>
      </c>
      <c r="F13" s="109">
        <v>1014492.5</v>
      </c>
      <c r="G13" s="109"/>
      <c r="H13" s="109"/>
    </row>
    <row r="14" spans="1:8" ht="75" x14ac:dyDescent="0.25">
      <c r="A14" s="134"/>
      <c r="B14" s="134">
        <v>6362</v>
      </c>
      <c r="C14" s="92" t="s">
        <v>72</v>
      </c>
      <c r="D14" s="108">
        <v>7032.7</v>
      </c>
      <c r="E14" s="109">
        <v>10000</v>
      </c>
      <c r="F14" s="109">
        <v>10000</v>
      </c>
      <c r="G14" s="109"/>
      <c r="H14" s="109"/>
    </row>
    <row r="15" spans="1:8" ht="75" x14ac:dyDescent="0.25">
      <c r="A15" s="134"/>
      <c r="B15" s="134">
        <v>6393</v>
      </c>
      <c r="C15" s="92" t="s">
        <v>73</v>
      </c>
      <c r="D15" s="108">
        <v>14011.03</v>
      </c>
      <c r="E15" s="109">
        <v>28613.15</v>
      </c>
      <c r="F15" s="109">
        <v>54580</v>
      </c>
      <c r="G15" s="109"/>
      <c r="H15" s="109"/>
    </row>
    <row r="16" spans="1:8" ht="63" x14ac:dyDescent="0.25">
      <c r="A16" s="134"/>
      <c r="B16" s="136">
        <v>65</v>
      </c>
      <c r="C16" s="137" t="s">
        <v>74</v>
      </c>
      <c r="D16" s="106">
        <f>D17</f>
        <v>8110.7</v>
      </c>
      <c r="E16" s="106">
        <f t="shared" ref="E16:F16" si="3">E17</f>
        <v>12300</v>
      </c>
      <c r="F16" s="106">
        <f t="shared" si="3"/>
        <v>13100</v>
      </c>
      <c r="G16" s="106">
        <v>13100</v>
      </c>
      <c r="H16" s="106">
        <v>13100</v>
      </c>
    </row>
    <row r="17" spans="1:8" ht="30" x14ac:dyDescent="0.25">
      <c r="A17" s="134"/>
      <c r="B17" s="134">
        <v>6526</v>
      </c>
      <c r="C17" s="138" t="s">
        <v>75</v>
      </c>
      <c r="D17" s="108">
        <v>8110.7</v>
      </c>
      <c r="E17" s="109">
        <v>12300</v>
      </c>
      <c r="F17" s="109">
        <v>13100</v>
      </c>
      <c r="G17" s="109"/>
      <c r="H17" s="109"/>
    </row>
    <row r="18" spans="1:8" ht="63" x14ac:dyDescent="0.25">
      <c r="A18" s="136"/>
      <c r="B18" s="136">
        <v>66</v>
      </c>
      <c r="C18" s="137" t="s">
        <v>76</v>
      </c>
      <c r="D18" s="106">
        <f>SUM(D19:D22)</f>
        <v>116.8</v>
      </c>
      <c r="E18" s="106">
        <f t="shared" ref="E18:F18" si="4">SUM(E19:E22)</f>
        <v>4200</v>
      </c>
      <c r="F18" s="106">
        <f t="shared" si="4"/>
        <v>4225</v>
      </c>
      <c r="G18" s="106">
        <v>4200</v>
      </c>
      <c r="H18" s="106">
        <v>4200</v>
      </c>
    </row>
    <row r="19" spans="1:8" ht="30" x14ac:dyDescent="0.25">
      <c r="A19" s="134"/>
      <c r="B19" s="134">
        <v>6614</v>
      </c>
      <c r="C19" s="138" t="s">
        <v>77</v>
      </c>
      <c r="D19" s="108">
        <v>0</v>
      </c>
      <c r="E19" s="109">
        <v>1600</v>
      </c>
      <c r="F19" s="109">
        <v>1600</v>
      </c>
      <c r="G19" s="109"/>
      <c r="H19" s="109"/>
    </row>
    <row r="20" spans="1:8" ht="30" x14ac:dyDescent="0.25">
      <c r="A20" s="134"/>
      <c r="B20" s="134">
        <v>6615</v>
      </c>
      <c r="C20" s="138" t="s">
        <v>78</v>
      </c>
      <c r="D20" s="108">
        <v>116.8</v>
      </c>
      <c r="E20" s="109">
        <v>1600</v>
      </c>
      <c r="F20" s="109">
        <v>1625</v>
      </c>
      <c r="G20" s="109"/>
      <c r="H20" s="109"/>
    </row>
    <row r="21" spans="1:8" ht="15.75" x14ac:dyDescent="0.25">
      <c r="A21" s="134"/>
      <c r="B21" s="134">
        <v>6631</v>
      </c>
      <c r="C21" s="138" t="s">
        <v>79</v>
      </c>
      <c r="D21" s="108">
        <v>0</v>
      </c>
      <c r="E21" s="109">
        <v>0</v>
      </c>
      <c r="F21" s="109"/>
      <c r="G21" s="109"/>
      <c r="H21" s="109"/>
    </row>
    <row r="22" spans="1:8" ht="15.75" x14ac:dyDescent="0.25">
      <c r="A22" s="134"/>
      <c r="B22" s="134">
        <v>6632</v>
      </c>
      <c r="C22" s="138" t="s">
        <v>80</v>
      </c>
      <c r="D22" s="108">
        <v>0</v>
      </c>
      <c r="E22" s="109">
        <v>1000</v>
      </c>
      <c r="F22" s="109">
        <v>1000</v>
      </c>
      <c r="G22" s="109"/>
      <c r="H22" s="109"/>
    </row>
    <row r="23" spans="1:8" ht="63" x14ac:dyDescent="0.25">
      <c r="A23" s="136"/>
      <c r="B23" s="136">
        <v>67</v>
      </c>
      <c r="C23" s="66" t="s">
        <v>29</v>
      </c>
      <c r="D23" s="106">
        <f>SUM(D24:D25)</f>
        <v>166967.91</v>
      </c>
      <c r="E23" s="106">
        <f t="shared" ref="E23" si="5">SUM(E24:E25)</f>
        <v>198423.93</v>
      </c>
      <c r="F23" s="106">
        <v>212131.71</v>
      </c>
      <c r="G23" s="106">
        <v>178883.45</v>
      </c>
      <c r="H23" s="106">
        <v>178883.45</v>
      </c>
    </row>
    <row r="24" spans="1:8" ht="60" x14ac:dyDescent="0.25">
      <c r="A24" s="136"/>
      <c r="B24" s="134">
        <v>6711</v>
      </c>
      <c r="C24" s="138" t="s">
        <v>82</v>
      </c>
      <c r="D24" s="108">
        <v>166967.91</v>
      </c>
      <c r="E24" s="109">
        <v>195673.93</v>
      </c>
      <c r="F24" s="109">
        <v>212131.71</v>
      </c>
      <c r="G24" s="107"/>
      <c r="H24" s="107"/>
    </row>
    <row r="25" spans="1:8" ht="75" x14ac:dyDescent="0.25">
      <c r="A25" s="136"/>
      <c r="B25" s="134">
        <v>6712</v>
      </c>
      <c r="C25" s="139" t="s">
        <v>81</v>
      </c>
      <c r="D25" s="106">
        <v>0</v>
      </c>
      <c r="E25" s="109">
        <v>2750</v>
      </c>
      <c r="F25" s="107"/>
      <c r="G25" s="107"/>
      <c r="H25" s="107"/>
    </row>
    <row r="26" spans="1:8" ht="31.5" x14ac:dyDescent="0.25">
      <c r="A26" s="140">
        <v>7</v>
      </c>
      <c r="B26" s="141"/>
      <c r="C26" s="79" t="s">
        <v>8</v>
      </c>
      <c r="D26" s="108">
        <v>0</v>
      </c>
      <c r="E26" s="109">
        <v>0</v>
      </c>
      <c r="F26" s="109"/>
      <c r="G26" s="109"/>
      <c r="H26" s="109"/>
    </row>
    <row r="27" spans="1:8" ht="45" x14ac:dyDescent="0.25">
      <c r="A27" s="92"/>
      <c r="B27" s="92">
        <v>72</v>
      </c>
      <c r="C27" s="139" t="s">
        <v>27</v>
      </c>
      <c r="D27" s="108">
        <v>0</v>
      </c>
      <c r="E27" s="109">
        <v>0</v>
      </c>
      <c r="F27" s="109"/>
      <c r="G27" s="109"/>
      <c r="H27" s="110"/>
    </row>
    <row r="28" spans="1:8" ht="15.75" x14ac:dyDescent="0.25">
      <c r="A28" s="66"/>
      <c r="B28" s="66"/>
      <c r="C28" s="79"/>
      <c r="D28" s="107"/>
      <c r="E28" s="107"/>
      <c r="F28" s="107"/>
      <c r="G28" s="107"/>
      <c r="H28" s="142"/>
    </row>
    <row r="29" spans="1:8" ht="15.75" x14ac:dyDescent="0.25">
      <c r="A29" s="143"/>
      <c r="B29" s="143"/>
      <c r="C29" s="143"/>
      <c r="D29" s="144"/>
      <c r="E29" s="144"/>
      <c r="F29" s="144"/>
      <c r="G29" s="144"/>
      <c r="H29" s="144"/>
    </row>
    <row r="30" spans="1:8" ht="15.75" x14ac:dyDescent="0.25">
      <c r="A30" s="145"/>
      <c r="B30" s="145"/>
      <c r="C30" s="145"/>
      <c r="D30" s="145"/>
      <c r="E30" s="145"/>
      <c r="F30" s="145"/>
      <c r="G30" s="145"/>
      <c r="H30" s="145"/>
    </row>
    <row r="31" spans="1:8" ht="15.75" x14ac:dyDescent="0.25">
      <c r="A31" s="187" t="s">
        <v>46</v>
      </c>
      <c r="B31" s="208"/>
      <c r="C31" s="208"/>
      <c r="D31" s="208"/>
      <c r="E31" s="208"/>
      <c r="F31" s="208"/>
      <c r="G31" s="208"/>
      <c r="H31" s="208"/>
    </row>
    <row r="32" spans="1:8" ht="15.75" x14ac:dyDescent="0.25">
      <c r="A32" s="126"/>
      <c r="B32" s="126"/>
      <c r="C32" s="126"/>
      <c r="D32" s="126"/>
      <c r="E32" s="126"/>
      <c r="F32" s="126"/>
      <c r="G32" s="127"/>
      <c r="H32" s="127"/>
    </row>
    <row r="33" spans="1:8" ht="31.5" x14ac:dyDescent="0.25">
      <c r="A33" s="146" t="s">
        <v>5</v>
      </c>
      <c r="B33" s="147" t="s">
        <v>6</v>
      </c>
      <c r="C33" s="147" t="s">
        <v>9</v>
      </c>
      <c r="D33" s="147" t="s">
        <v>176</v>
      </c>
      <c r="E33" s="146" t="s">
        <v>177</v>
      </c>
      <c r="F33" s="146" t="s">
        <v>173</v>
      </c>
      <c r="G33" s="146" t="s">
        <v>34</v>
      </c>
      <c r="H33" s="146" t="s">
        <v>178</v>
      </c>
    </row>
    <row r="34" spans="1:8" ht="15.75" x14ac:dyDescent="0.25">
      <c r="A34" s="129"/>
      <c r="B34" s="130"/>
      <c r="C34" s="131" t="s">
        <v>1</v>
      </c>
      <c r="D34" s="132">
        <f>SUM(D35,D77)</f>
        <v>853842.11</v>
      </c>
      <c r="E34" s="132">
        <f t="shared" ref="E34:H34" si="6">SUM(E35,E77)</f>
        <v>1272954.23</v>
      </c>
      <c r="F34" s="132">
        <f t="shared" si="6"/>
        <v>1312036.17</v>
      </c>
      <c r="G34" s="132">
        <f t="shared" si="6"/>
        <v>1256013.45</v>
      </c>
      <c r="H34" s="132">
        <f t="shared" si="6"/>
        <v>1256013.45</v>
      </c>
    </row>
    <row r="35" spans="1:8" ht="15.75" customHeight="1" x14ac:dyDescent="0.25">
      <c r="A35" s="66">
        <v>3</v>
      </c>
      <c r="B35" s="66"/>
      <c r="C35" s="66" t="s">
        <v>10</v>
      </c>
      <c r="D35" s="106">
        <f>SUM(D36,D43,D68,D72,D75)</f>
        <v>846809.28</v>
      </c>
      <c r="E35" s="106">
        <f t="shared" ref="E35:H35" si="7">SUM(E36,E43,E68,E72,E75)</f>
        <v>1252466.81</v>
      </c>
      <c r="F35" s="106">
        <f t="shared" si="7"/>
        <v>1297529.21</v>
      </c>
      <c r="G35" s="106">
        <f t="shared" si="7"/>
        <v>1245013.45</v>
      </c>
      <c r="H35" s="106">
        <f t="shared" si="7"/>
        <v>1245013.45</v>
      </c>
    </row>
    <row r="36" spans="1:8" ht="15.75" customHeight="1" x14ac:dyDescent="0.25">
      <c r="A36" s="66"/>
      <c r="B36" s="66">
        <v>31</v>
      </c>
      <c r="C36" s="66" t="s">
        <v>11</v>
      </c>
      <c r="D36" s="106">
        <f>SUM(D37:D42)</f>
        <v>596094.79</v>
      </c>
      <c r="E36" s="106">
        <f t="shared" ref="E36:F36" si="8">SUM(E37:E42)</f>
        <v>945732.57</v>
      </c>
      <c r="F36" s="106">
        <f t="shared" si="8"/>
        <v>979300</v>
      </c>
      <c r="G36" s="106">
        <v>958100</v>
      </c>
      <c r="H36" s="106">
        <v>958100</v>
      </c>
    </row>
    <row r="37" spans="1:8" ht="15.75" x14ac:dyDescent="0.25">
      <c r="A37" s="66"/>
      <c r="B37" s="148">
        <v>3111</v>
      </c>
      <c r="C37" s="69" t="s">
        <v>83</v>
      </c>
      <c r="D37" s="108">
        <v>472225.22</v>
      </c>
      <c r="E37" s="109">
        <v>739358.36</v>
      </c>
      <c r="F37" s="109">
        <v>767000</v>
      </c>
      <c r="G37" s="109"/>
      <c r="H37" s="109"/>
    </row>
    <row r="38" spans="1:8" ht="30.75" x14ac:dyDescent="0.25">
      <c r="A38" s="66"/>
      <c r="B38" s="148">
        <v>3113</v>
      </c>
      <c r="C38" s="69" t="s">
        <v>84</v>
      </c>
      <c r="D38" s="108">
        <v>5080.2700000000004</v>
      </c>
      <c r="E38" s="109">
        <v>20000</v>
      </c>
      <c r="F38" s="109">
        <v>20000</v>
      </c>
      <c r="G38" s="109"/>
      <c r="H38" s="109"/>
    </row>
    <row r="39" spans="1:8" ht="30.75" x14ac:dyDescent="0.25">
      <c r="A39" s="66"/>
      <c r="B39" s="148">
        <v>3114</v>
      </c>
      <c r="C39" s="69" t="s">
        <v>85</v>
      </c>
      <c r="D39" s="108">
        <v>10811.54</v>
      </c>
      <c r="E39" s="109">
        <v>20000</v>
      </c>
      <c r="F39" s="109">
        <v>20000</v>
      </c>
      <c r="G39" s="109"/>
      <c r="H39" s="109"/>
    </row>
    <row r="40" spans="1:8" ht="30.75" x14ac:dyDescent="0.25">
      <c r="A40" s="66"/>
      <c r="B40" s="148">
        <v>3121</v>
      </c>
      <c r="C40" s="69" t="s">
        <v>86</v>
      </c>
      <c r="D40" s="108">
        <v>27427.33</v>
      </c>
      <c r="E40" s="109">
        <v>43000</v>
      </c>
      <c r="F40" s="109">
        <v>43900</v>
      </c>
      <c r="G40" s="109"/>
      <c r="H40" s="109"/>
    </row>
    <row r="41" spans="1:8" ht="30.75" x14ac:dyDescent="0.25">
      <c r="A41" s="66"/>
      <c r="B41" s="148">
        <v>3132</v>
      </c>
      <c r="C41" s="69" t="s">
        <v>87</v>
      </c>
      <c r="D41" s="108">
        <v>80523.44</v>
      </c>
      <c r="E41" s="109">
        <v>123374.21</v>
      </c>
      <c r="F41" s="109">
        <v>128400</v>
      </c>
      <c r="G41" s="109"/>
      <c r="H41" s="109"/>
    </row>
    <row r="42" spans="1:8" ht="30.75" x14ac:dyDescent="0.25">
      <c r="A42" s="66"/>
      <c r="B42" s="148">
        <v>3133</v>
      </c>
      <c r="C42" s="69" t="s">
        <v>88</v>
      </c>
      <c r="D42" s="108">
        <v>26.99</v>
      </c>
      <c r="E42" s="109">
        <v>0</v>
      </c>
      <c r="F42" s="109">
        <v>0</v>
      </c>
      <c r="G42" s="109"/>
      <c r="H42" s="109"/>
    </row>
    <row r="43" spans="1:8" ht="15.75" x14ac:dyDescent="0.25">
      <c r="A43" s="66"/>
      <c r="B43" s="66">
        <v>32</v>
      </c>
      <c r="C43" s="66" t="s">
        <v>21</v>
      </c>
      <c r="D43" s="106">
        <f>SUM(D44:D67)</f>
        <v>182230.63999999998</v>
      </c>
      <c r="E43" s="106">
        <f t="shared" ref="E43:F43" si="9">SUM(E44:E67)</f>
        <v>207620.40999999997</v>
      </c>
      <c r="F43" s="106">
        <f t="shared" si="9"/>
        <v>219129.41</v>
      </c>
      <c r="G43" s="106">
        <v>216176.91</v>
      </c>
      <c r="H43" s="106">
        <v>216176.91</v>
      </c>
    </row>
    <row r="44" spans="1:8" ht="15.75" x14ac:dyDescent="0.25">
      <c r="A44" s="66"/>
      <c r="B44" s="148">
        <v>3211</v>
      </c>
      <c r="C44" s="69" t="s">
        <v>89</v>
      </c>
      <c r="D44" s="108">
        <v>4139.1400000000003</v>
      </c>
      <c r="E44" s="109">
        <v>4350</v>
      </c>
      <c r="F44" s="109">
        <v>4270</v>
      </c>
      <c r="G44" s="109"/>
      <c r="H44" s="109"/>
    </row>
    <row r="45" spans="1:8" ht="30.75" x14ac:dyDescent="0.25">
      <c r="A45" s="66"/>
      <c r="B45" s="148">
        <v>3212</v>
      </c>
      <c r="C45" s="69" t="s">
        <v>111</v>
      </c>
      <c r="D45" s="108">
        <v>40530.82</v>
      </c>
      <c r="E45" s="109">
        <v>55589.66</v>
      </c>
      <c r="F45" s="109">
        <v>60600</v>
      </c>
      <c r="G45" s="109"/>
      <c r="H45" s="109"/>
    </row>
    <row r="46" spans="1:8" ht="30.75" x14ac:dyDescent="0.25">
      <c r="A46" s="66"/>
      <c r="B46" s="148">
        <v>3213</v>
      </c>
      <c r="C46" s="69" t="s">
        <v>90</v>
      </c>
      <c r="D46" s="108">
        <v>156.5</v>
      </c>
      <c r="E46" s="109">
        <v>500</v>
      </c>
      <c r="F46" s="109">
        <v>550</v>
      </c>
      <c r="G46" s="109"/>
      <c r="H46" s="109"/>
    </row>
    <row r="47" spans="1:8" ht="30.75" x14ac:dyDescent="0.25">
      <c r="A47" s="66"/>
      <c r="B47" s="148">
        <v>3221</v>
      </c>
      <c r="C47" s="69" t="s">
        <v>91</v>
      </c>
      <c r="D47" s="108">
        <v>11410.38</v>
      </c>
      <c r="E47" s="109">
        <v>12050</v>
      </c>
      <c r="F47" s="109">
        <v>14300</v>
      </c>
      <c r="G47" s="109"/>
      <c r="H47" s="109"/>
    </row>
    <row r="48" spans="1:8" ht="15.75" x14ac:dyDescent="0.25">
      <c r="A48" s="66"/>
      <c r="B48" s="148">
        <v>3222</v>
      </c>
      <c r="C48" s="69" t="s">
        <v>92</v>
      </c>
      <c r="D48" s="108">
        <v>32460.74</v>
      </c>
      <c r="E48" s="109">
        <v>38950</v>
      </c>
      <c r="F48" s="109">
        <v>37100</v>
      </c>
      <c r="G48" s="109"/>
      <c r="H48" s="109"/>
    </row>
    <row r="49" spans="1:8" ht="15.75" x14ac:dyDescent="0.25">
      <c r="A49" s="66"/>
      <c r="B49" s="148">
        <v>3223</v>
      </c>
      <c r="C49" s="69" t="s">
        <v>93</v>
      </c>
      <c r="D49" s="108">
        <v>30820.82</v>
      </c>
      <c r="E49" s="109">
        <v>36741.370000000003</v>
      </c>
      <c r="F49" s="109">
        <v>31500</v>
      </c>
      <c r="G49" s="109"/>
      <c r="H49" s="109"/>
    </row>
    <row r="50" spans="1:8" ht="30.75" x14ac:dyDescent="0.25">
      <c r="A50" s="66"/>
      <c r="B50" s="148">
        <v>3224</v>
      </c>
      <c r="C50" s="69" t="s">
        <v>94</v>
      </c>
      <c r="D50" s="108">
        <v>6994.28</v>
      </c>
      <c r="E50" s="109">
        <v>7000</v>
      </c>
      <c r="F50" s="109">
        <v>3300</v>
      </c>
      <c r="G50" s="109"/>
      <c r="H50" s="109"/>
    </row>
    <row r="51" spans="1:8" ht="30.75" x14ac:dyDescent="0.25">
      <c r="A51" s="66"/>
      <c r="B51" s="148">
        <v>3225</v>
      </c>
      <c r="C51" s="69" t="s">
        <v>95</v>
      </c>
      <c r="D51" s="108">
        <v>1506.03</v>
      </c>
      <c r="E51" s="109">
        <v>2700</v>
      </c>
      <c r="F51" s="109">
        <v>2142.5</v>
      </c>
      <c r="G51" s="109"/>
      <c r="H51" s="109"/>
    </row>
    <row r="52" spans="1:8" ht="30.75" x14ac:dyDescent="0.25">
      <c r="A52" s="66"/>
      <c r="B52" s="148">
        <v>3227</v>
      </c>
      <c r="C52" s="69" t="s">
        <v>96</v>
      </c>
      <c r="D52" s="108">
        <v>1098.6199999999999</v>
      </c>
      <c r="E52" s="109">
        <v>1400</v>
      </c>
      <c r="F52" s="109">
        <v>1100</v>
      </c>
      <c r="G52" s="109"/>
      <c r="H52" s="109"/>
    </row>
    <row r="53" spans="1:8" ht="30.75" x14ac:dyDescent="0.25">
      <c r="A53" s="66"/>
      <c r="B53" s="148">
        <v>3231</v>
      </c>
      <c r="C53" s="69" t="s">
        <v>97</v>
      </c>
      <c r="D53" s="108">
        <v>1678.37</v>
      </c>
      <c r="E53" s="109">
        <v>1870</v>
      </c>
      <c r="F53" s="109">
        <v>1800</v>
      </c>
      <c r="G53" s="109"/>
      <c r="H53" s="109"/>
    </row>
    <row r="54" spans="1:8" ht="30.75" x14ac:dyDescent="0.25">
      <c r="A54" s="66"/>
      <c r="B54" s="148">
        <v>3232</v>
      </c>
      <c r="C54" s="69" t="s">
        <v>98</v>
      </c>
      <c r="D54" s="108">
        <v>24695.94</v>
      </c>
      <c r="E54" s="109">
        <v>11000</v>
      </c>
      <c r="F54" s="109">
        <v>21330</v>
      </c>
      <c r="G54" s="109"/>
      <c r="H54" s="109"/>
    </row>
    <row r="55" spans="1:8" ht="30.75" x14ac:dyDescent="0.25">
      <c r="A55" s="66"/>
      <c r="B55" s="148">
        <v>3233</v>
      </c>
      <c r="C55" s="69" t="s">
        <v>99</v>
      </c>
      <c r="D55" s="108">
        <v>796.3</v>
      </c>
      <c r="E55" s="109">
        <v>130</v>
      </c>
      <c r="F55" s="109">
        <v>0</v>
      </c>
      <c r="G55" s="109"/>
      <c r="H55" s="109"/>
    </row>
    <row r="56" spans="1:8" ht="15.75" x14ac:dyDescent="0.25">
      <c r="A56" s="66"/>
      <c r="B56" s="148">
        <v>3234</v>
      </c>
      <c r="C56" s="69" t="s">
        <v>100</v>
      </c>
      <c r="D56" s="108">
        <v>6485.19</v>
      </c>
      <c r="E56" s="109">
        <v>7700</v>
      </c>
      <c r="F56" s="109">
        <v>10100</v>
      </c>
      <c r="G56" s="109"/>
      <c r="H56" s="109"/>
    </row>
    <row r="57" spans="1:8" ht="15.75" x14ac:dyDescent="0.25">
      <c r="A57" s="66"/>
      <c r="B57" s="148">
        <v>3235</v>
      </c>
      <c r="C57" s="69" t="s">
        <v>101</v>
      </c>
      <c r="D57" s="108">
        <v>125</v>
      </c>
      <c r="E57" s="109">
        <v>200</v>
      </c>
      <c r="F57" s="109">
        <v>0</v>
      </c>
      <c r="G57" s="109"/>
      <c r="H57" s="109"/>
    </row>
    <row r="58" spans="1:8" ht="30.75" x14ac:dyDescent="0.25">
      <c r="A58" s="66"/>
      <c r="B58" s="148">
        <v>3236</v>
      </c>
      <c r="C58" s="69" t="s">
        <v>102</v>
      </c>
      <c r="D58" s="108">
        <v>555.88</v>
      </c>
      <c r="E58" s="109">
        <v>2100</v>
      </c>
      <c r="F58" s="109">
        <v>3080</v>
      </c>
      <c r="G58" s="109"/>
      <c r="H58" s="109"/>
    </row>
    <row r="59" spans="1:8" ht="30.75" x14ac:dyDescent="0.25">
      <c r="A59" s="66"/>
      <c r="B59" s="148">
        <v>3237</v>
      </c>
      <c r="C59" s="69" t="s">
        <v>103</v>
      </c>
      <c r="D59" s="108">
        <v>1702.6</v>
      </c>
      <c r="E59" s="109">
        <v>3450</v>
      </c>
      <c r="F59" s="181">
        <v>5085</v>
      </c>
      <c r="G59" s="109"/>
      <c r="H59" s="109"/>
    </row>
    <row r="60" spans="1:8" ht="15.75" x14ac:dyDescent="0.25">
      <c r="A60" s="66"/>
      <c r="B60" s="148">
        <v>3238</v>
      </c>
      <c r="C60" s="69" t="s">
        <v>104</v>
      </c>
      <c r="D60" s="108">
        <v>5883.8</v>
      </c>
      <c r="E60" s="109">
        <v>6425</v>
      </c>
      <c r="F60" s="181">
        <v>6600</v>
      </c>
      <c r="G60" s="109"/>
      <c r="H60" s="109"/>
    </row>
    <row r="61" spans="1:8" ht="15.75" x14ac:dyDescent="0.25">
      <c r="A61" s="66"/>
      <c r="B61" s="148">
        <v>3239</v>
      </c>
      <c r="C61" s="69" t="s">
        <v>105</v>
      </c>
      <c r="D61" s="108">
        <v>426.24</v>
      </c>
      <c r="E61" s="109">
        <v>636.91</v>
      </c>
      <c r="F61" s="181">
        <v>636.91</v>
      </c>
      <c r="G61" s="109"/>
      <c r="H61" s="109"/>
    </row>
    <row r="62" spans="1:8" ht="15.75" x14ac:dyDescent="0.25">
      <c r="A62" s="66"/>
      <c r="B62" s="148">
        <v>3292</v>
      </c>
      <c r="C62" s="69" t="s">
        <v>106</v>
      </c>
      <c r="D62" s="108">
        <v>1978.94</v>
      </c>
      <c r="E62" s="109">
        <v>2801.02</v>
      </c>
      <c r="F62" s="181">
        <v>3310</v>
      </c>
      <c r="G62" s="109"/>
      <c r="H62" s="109"/>
    </row>
    <row r="63" spans="1:8" ht="15.75" x14ac:dyDescent="0.25">
      <c r="A63" s="66"/>
      <c r="B63" s="148">
        <v>3293</v>
      </c>
      <c r="C63" s="69" t="s">
        <v>107</v>
      </c>
      <c r="D63" s="108">
        <v>0</v>
      </c>
      <c r="E63" s="109">
        <v>0</v>
      </c>
      <c r="F63" s="181">
        <v>0</v>
      </c>
      <c r="G63" s="109"/>
      <c r="H63" s="109"/>
    </row>
    <row r="64" spans="1:8" ht="15.75" x14ac:dyDescent="0.25">
      <c r="A64" s="66"/>
      <c r="B64" s="148">
        <v>3294</v>
      </c>
      <c r="C64" s="69" t="s">
        <v>108</v>
      </c>
      <c r="D64" s="108">
        <v>163.09</v>
      </c>
      <c r="E64" s="109">
        <v>188.09</v>
      </c>
      <c r="F64" s="181">
        <v>225</v>
      </c>
      <c r="G64" s="109"/>
      <c r="H64" s="109"/>
    </row>
    <row r="65" spans="1:8" ht="15.75" x14ac:dyDescent="0.25">
      <c r="A65" s="66"/>
      <c r="B65" s="148">
        <v>3295</v>
      </c>
      <c r="C65" s="69" t="s">
        <v>109</v>
      </c>
      <c r="D65" s="108">
        <v>2106.5300000000002</v>
      </c>
      <c r="E65" s="109">
        <v>3000</v>
      </c>
      <c r="F65" s="181">
        <v>3350</v>
      </c>
      <c r="G65" s="109"/>
      <c r="H65" s="109"/>
    </row>
    <row r="66" spans="1:8" ht="30.75" x14ac:dyDescent="0.25">
      <c r="A66" s="66"/>
      <c r="B66" s="148">
        <v>3296</v>
      </c>
      <c r="C66" s="69" t="s">
        <v>112</v>
      </c>
      <c r="D66" s="108">
        <v>870.98</v>
      </c>
      <c r="E66" s="109">
        <v>0</v>
      </c>
      <c r="F66" s="181">
        <v>0</v>
      </c>
      <c r="G66" s="109"/>
      <c r="H66" s="109"/>
    </row>
    <row r="67" spans="1:8" ht="30.75" x14ac:dyDescent="0.25">
      <c r="A67" s="66"/>
      <c r="B67" s="148">
        <v>3299</v>
      </c>
      <c r="C67" s="69" t="s">
        <v>110</v>
      </c>
      <c r="D67" s="108">
        <v>5644.45</v>
      </c>
      <c r="E67" s="109">
        <v>8838.36</v>
      </c>
      <c r="F67" s="181">
        <v>8750</v>
      </c>
      <c r="G67" s="109"/>
      <c r="H67" s="109"/>
    </row>
    <row r="68" spans="1:8" ht="15.75" x14ac:dyDescent="0.25">
      <c r="A68" s="66"/>
      <c r="B68" s="66">
        <v>34</v>
      </c>
      <c r="C68" s="72" t="s">
        <v>113</v>
      </c>
      <c r="D68" s="106">
        <f>SUM(D69:D71)</f>
        <v>1860.6299999999999</v>
      </c>
      <c r="E68" s="106">
        <f t="shared" ref="E68:F68" si="10">SUM(E69:E71)</f>
        <v>650</v>
      </c>
      <c r="F68" s="182">
        <f t="shared" si="10"/>
        <v>650</v>
      </c>
      <c r="G68" s="106">
        <v>650</v>
      </c>
      <c r="H68" s="106">
        <v>650</v>
      </c>
    </row>
    <row r="69" spans="1:8" ht="30.75" x14ac:dyDescent="0.25">
      <c r="A69" s="66"/>
      <c r="B69" s="149">
        <v>3431</v>
      </c>
      <c r="C69" s="69" t="s">
        <v>114</v>
      </c>
      <c r="D69" s="108">
        <v>996.82</v>
      </c>
      <c r="E69" s="109">
        <v>650</v>
      </c>
      <c r="F69" s="181">
        <v>650</v>
      </c>
      <c r="G69" s="109"/>
      <c r="H69" s="109"/>
    </row>
    <row r="70" spans="1:8" ht="15.75" x14ac:dyDescent="0.25">
      <c r="A70" s="66"/>
      <c r="B70" s="149">
        <v>3433</v>
      </c>
      <c r="C70" s="92" t="s">
        <v>115</v>
      </c>
      <c r="D70" s="108">
        <v>825.2</v>
      </c>
      <c r="E70" s="109"/>
      <c r="F70" s="181">
        <v>0</v>
      </c>
      <c r="G70" s="109"/>
      <c r="H70" s="109"/>
    </row>
    <row r="71" spans="1:8" ht="30" x14ac:dyDescent="0.25">
      <c r="A71" s="66"/>
      <c r="B71" s="149">
        <v>3434</v>
      </c>
      <c r="C71" s="92" t="s">
        <v>182</v>
      </c>
      <c r="D71" s="108">
        <v>38.61</v>
      </c>
      <c r="E71" s="108"/>
      <c r="F71" s="183"/>
      <c r="G71" s="108"/>
      <c r="H71" s="108"/>
    </row>
    <row r="72" spans="1:8" ht="31.5" x14ac:dyDescent="0.25">
      <c r="A72" s="66"/>
      <c r="B72" s="66">
        <v>37</v>
      </c>
      <c r="C72" s="72" t="s">
        <v>116</v>
      </c>
      <c r="D72" s="106">
        <f>SUM(D73:D74)</f>
        <v>66306.77</v>
      </c>
      <c r="E72" s="106">
        <f t="shared" ref="E72:F72" si="11">SUM(E73:E74)</f>
        <v>98113.83</v>
      </c>
      <c r="F72" s="182">
        <f t="shared" si="11"/>
        <v>98099.8</v>
      </c>
      <c r="G72" s="106">
        <v>69736.539999999994</v>
      </c>
      <c r="H72" s="106">
        <v>69736.539999999994</v>
      </c>
    </row>
    <row r="73" spans="1:8" ht="60.75" x14ac:dyDescent="0.25">
      <c r="A73" s="66"/>
      <c r="B73" s="176">
        <v>3721</v>
      </c>
      <c r="C73" s="69" t="s">
        <v>183</v>
      </c>
      <c r="D73" s="108">
        <v>3209.21</v>
      </c>
      <c r="E73" s="108"/>
      <c r="F73" s="183">
        <v>2400</v>
      </c>
      <c r="G73" s="108"/>
      <c r="H73" s="108"/>
    </row>
    <row r="74" spans="1:8" ht="45.75" x14ac:dyDescent="0.25">
      <c r="A74" s="66"/>
      <c r="B74" s="149">
        <v>3722</v>
      </c>
      <c r="C74" s="69" t="s">
        <v>117</v>
      </c>
      <c r="D74" s="108">
        <v>63097.56</v>
      </c>
      <c r="E74" s="109">
        <v>98113.83</v>
      </c>
      <c r="F74" s="181">
        <v>95699.8</v>
      </c>
      <c r="G74" s="109"/>
      <c r="H74" s="109"/>
    </row>
    <row r="75" spans="1:8" ht="15.75" x14ac:dyDescent="0.25">
      <c r="A75" s="66"/>
      <c r="B75" s="66">
        <v>38</v>
      </c>
      <c r="C75" s="66" t="s">
        <v>118</v>
      </c>
      <c r="D75" s="106">
        <f>D76</f>
        <v>316.45</v>
      </c>
      <c r="E75" s="106">
        <f t="shared" ref="E75:F75" si="12">E76</f>
        <v>350</v>
      </c>
      <c r="F75" s="182">
        <f t="shared" si="12"/>
        <v>350</v>
      </c>
      <c r="G75" s="106">
        <v>350</v>
      </c>
      <c r="H75" s="106">
        <v>350</v>
      </c>
    </row>
    <row r="76" spans="1:8" ht="30.75" x14ac:dyDescent="0.25">
      <c r="A76" s="66"/>
      <c r="B76" s="149">
        <v>3812</v>
      </c>
      <c r="C76" s="69" t="s">
        <v>119</v>
      </c>
      <c r="D76" s="108">
        <v>316.45</v>
      </c>
      <c r="E76" s="109">
        <v>350</v>
      </c>
      <c r="F76" s="181">
        <v>350</v>
      </c>
      <c r="G76" s="109"/>
      <c r="H76" s="109"/>
    </row>
    <row r="77" spans="1:8" ht="31.5" x14ac:dyDescent="0.25">
      <c r="A77" s="140">
        <v>4</v>
      </c>
      <c r="B77" s="141"/>
      <c r="C77" s="79" t="s">
        <v>12</v>
      </c>
      <c r="D77" s="106">
        <f>SUM(D78,D83)</f>
        <v>7032.83</v>
      </c>
      <c r="E77" s="106">
        <f>SUM(E78,E83)</f>
        <v>20487.419999999998</v>
      </c>
      <c r="F77" s="182">
        <f t="shared" ref="F77:H77" si="13">SUM(F78,F83)</f>
        <v>14506.96</v>
      </c>
      <c r="G77" s="106">
        <f t="shared" si="13"/>
        <v>11000</v>
      </c>
      <c r="H77" s="106">
        <f t="shared" si="13"/>
        <v>11000</v>
      </c>
    </row>
    <row r="78" spans="1:8" ht="47.25" x14ac:dyDescent="0.25">
      <c r="A78" s="66"/>
      <c r="B78" s="66">
        <v>42</v>
      </c>
      <c r="C78" s="72" t="s">
        <v>30</v>
      </c>
      <c r="D78" s="106">
        <f>SUM(D79:D82)</f>
        <v>7032.83</v>
      </c>
      <c r="E78" s="106">
        <f t="shared" ref="E78:F78" si="14">SUM(E79:E82)</f>
        <v>17737.419999999998</v>
      </c>
      <c r="F78" s="182">
        <f t="shared" si="14"/>
        <v>14506.96</v>
      </c>
      <c r="G78" s="106">
        <v>11000</v>
      </c>
      <c r="H78" s="106">
        <v>11000</v>
      </c>
    </row>
    <row r="79" spans="1:8" ht="30.75" x14ac:dyDescent="0.25">
      <c r="A79" s="150"/>
      <c r="B79" s="151">
        <v>4223</v>
      </c>
      <c r="C79" s="69" t="s">
        <v>120</v>
      </c>
      <c r="D79" s="111">
        <v>0</v>
      </c>
      <c r="E79" s="111">
        <v>0</v>
      </c>
      <c r="F79" s="184"/>
      <c r="G79" s="111"/>
      <c r="H79" s="111"/>
    </row>
    <row r="80" spans="1:8" ht="30" x14ac:dyDescent="0.25">
      <c r="A80" s="150"/>
      <c r="B80" s="151">
        <v>4225</v>
      </c>
      <c r="C80" s="92" t="s">
        <v>121</v>
      </c>
      <c r="D80" s="111">
        <v>0</v>
      </c>
      <c r="E80" s="111">
        <v>1000</v>
      </c>
      <c r="F80" s="184">
        <v>1000</v>
      </c>
      <c r="G80" s="111"/>
      <c r="H80" s="111"/>
    </row>
    <row r="81" spans="1:8" ht="45.75" x14ac:dyDescent="0.25">
      <c r="A81" s="150"/>
      <c r="B81" s="151">
        <v>4227</v>
      </c>
      <c r="C81" s="69" t="s">
        <v>122</v>
      </c>
      <c r="D81" s="111">
        <v>0</v>
      </c>
      <c r="E81" s="111">
        <v>6737.42</v>
      </c>
      <c r="F81" s="184">
        <v>3506.96</v>
      </c>
      <c r="G81" s="111"/>
      <c r="H81" s="111"/>
    </row>
    <row r="82" spans="1:8" ht="15.75" x14ac:dyDescent="0.25">
      <c r="A82" s="150"/>
      <c r="B82" s="151">
        <v>4241</v>
      </c>
      <c r="C82" s="92" t="s">
        <v>123</v>
      </c>
      <c r="D82" s="111">
        <v>7032.83</v>
      </c>
      <c r="E82" s="111">
        <v>10000</v>
      </c>
      <c r="F82" s="184">
        <v>10000</v>
      </c>
      <c r="G82" s="111"/>
      <c r="H82" s="111"/>
    </row>
    <row r="83" spans="1:8" ht="47.25" x14ac:dyDescent="0.25">
      <c r="A83" s="150"/>
      <c r="B83" s="175">
        <v>45</v>
      </c>
      <c r="C83" s="174" t="s">
        <v>181</v>
      </c>
      <c r="D83" s="106">
        <f t="shared" ref="D83" si="15">D84</f>
        <v>0</v>
      </c>
      <c r="E83" s="106">
        <f t="shared" ref="E83:H83" si="16">E84</f>
        <v>2750</v>
      </c>
      <c r="F83" s="106">
        <f t="shared" si="16"/>
        <v>0</v>
      </c>
      <c r="G83" s="106">
        <f t="shared" si="16"/>
        <v>0</v>
      </c>
      <c r="H83" s="106">
        <f t="shared" si="16"/>
        <v>0</v>
      </c>
    </row>
    <row r="84" spans="1:8" ht="30.75" x14ac:dyDescent="0.25">
      <c r="A84" s="150"/>
      <c r="B84" s="151">
        <v>4511</v>
      </c>
      <c r="C84" s="173" t="s">
        <v>180</v>
      </c>
      <c r="D84" s="111">
        <v>0</v>
      </c>
      <c r="E84" s="111">
        <v>2750</v>
      </c>
      <c r="F84" s="150"/>
      <c r="G84" s="150"/>
      <c r="H84" s="150"/>
    </row>
  </sheetData>
  <mergeCells count="5">
    <mergeCell ref="A31:H31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34" workbookViewId="0">
      <selection activeCell="D33" sqref="D3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7" t="s">
        <v>192</v>
      </c>
      <c r="B1" s="187"/>
      <c r="C1" s="187"/>
      <c r="D1" s="187"/>
      <c r="E1" s="187"/>
      <c r="F1" s="187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87" t="s">
        <v>18</v>
      </c>
      <c r="B3" s="187"/>
      <c r="C3" s="187"/>
      <c r="D3" s="187"/>
      <c r="E3" s="187"/>
      <c r="F3" s="187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87" t="s">
        <v>4</v>
      </c>
      <c r="B5" s="187"/>
      <c r="C5" s="187"/>
      <c r="D5" s="187"/>
      <c r="E5" s="187"/>
      <c r="F5" s="187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87" t="s">
        <v>47</v>
      </c>
      <c r="B7" s="187"/>
      <c r="C7" s="187"/>
      <c r="D7" s="187"/>
      <c r="E7" s="187"/>
      <c r="F7" s="187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49</v>
      </c>
      <c r="B9" s="18" t="s">
        <v>176</v>
      </c>
      <c r="C9" s="19" t="s">
        <v>177</v>
      </c>
      <c r="D9" s="19" t="s">
        <v>173</v>
      </c>
      <c r="E9" s="19" t="s">
        <v>34</v>
      </c>
      <c r="F9" s="19" t="s">
        <v>178</v>
      </c>
    </row>
    <row r="10" spans="1:6" ht="15.75" x14ac:dyDescent="0.25">
      <c r="A10" s="152" t="s">
        <v>0</v>
      </c>
      <c r="B10" s="132">
        <f>SUM(B11,B16,B18,B20,B23)</f>
        <v>854849.08000000007</v>
      </c>
      <c r="C10" s="132">
        <f t="shared" ref="C10:F10" si="0">SUM(C11,C16,C18,C20,C23)</f>
        <v>1265687.0799999998</v>
      </c>
      <c r="D10" s="132">
        <f t="shared" si="0"/>
        <v>1308529.21</v>
      </c>
      <c r="E10" s="132">
        <f t="shared" si="0"/>
        <v>1256013.45</v>
      </c>
      <c r="F10" s="132">
        <f t="shared" si="0"/>
        <v>1256013.45</v>
      </c>
    </row>
    <row r="11" spans="1:6" ht="31.5" x14ac:dyDescent="0.25">
      <c r="A11" s="79" t="s">
        <v>52</v>
      </c>
      <c r="B11" s="153">
        <f>SUM(B12:B15)</f>
        <v>166967.91</v>
      </c>
      <c r="C11" s="153">
        <f t="shared" ref="C11:D11" si="1">SUM(C12:C15)</f>
        <v>198423.93000000002</v>
      </c>
      <c r="D11" s="153">
        <f t="shared" si="1"/>
        <v>212131.71000000002</v>
      </c>
      <c r="E11" s="153">
        <v>178883.45</v>
      </c>
      <c r="F11" s="153">
        <v>178883.45</v>
      </c>
    </row>
    <row r="12" spans="1:6" ht="30" x14ac:dyDescent="0.25">
      <c r="A12" s="135" t="s">
        <v>53</v>
      </c>
      <c r="B12" s="109">
        <v>314.26</v>
      </c>
      <c r="C12" s="109">
        <v>29320.48</v>
      </c>
      <c r="D12" s="109">
        <v>43028.26</v>
      </c>
      <c r="E12" s="109"/>
      <c r="F12" s="109"/>
    </row>
    <row r="13" spans="1:6" ht="45" x14ac:dyDescent="0.25">
      <c r="A13" s="135" t="s">
        <v>184</v>
      </c>
      <c r="B13" s="154">
        <v>163444.44</v>
      </c>
      <c r="C13" s="109">
        <v>169103.45</v>
      </c>
      <c r="D13" s="109">
        <v>169103.45</v>
      </c>
      <c r="E13" s="109"/>
      <c r="F13" s="109"/>
    </row>
    <row r="14" spans="1:6" ht="15.75" x14ac:dyDescent="0.25">
      <c r="A14" s="135" t="s">
        <v>124</v>
      </c>
      <c r="B14" s="155">
        <v>0</v>
      </c>
      <c r="C14" s="109">
        <v>0</v>
      </c>
      <c r="D14" s="109"/>
      <c r="E14" s="109"/>
      <c r="F14" s="109"/>
    </row>
    <row r="15" spans="1:6" ht="60" x14ac:dyDescent="0.25">
      <c r="A15" s="135" t="s">
        <v>188</v>
      </c>
      <c r="B15" s="155">
        <v>3209.21</v>
      </c>
      <c r="C15" s="109">
        <v>0</v>
      </c>
      <c r="D15" s="109"/>
      <c r="E15" s="109"/>
      <c r="F15" s="109"/>
    </row>
    <row r="16" spans="1:6" ht="15.75" x14ac:dyDescent="0.25">
      <c r="A16" s="156" t="s">
        <v>54</v>
      </c>
      <c r="B16" s="157">
        <f>B17</f>
        <v>163.19</v>
      </c>
      <c r="C16" s="157">
        <f t="shared" ref="C16:D16" si="2">C17</f>
        <v>3200</v>
      </c>
      <c r="D16" s="157">
        <f t="shared" si="2"/>
        <v>3225</v>
      </c>
      <c r="E16" s="157">
        <v>3200</v>
      </c>
      <c r="F16" s="157">
        <v>3200</v>
      </c>
    </row>
    <row r="17" spans="1:6" ht="30" x14ac:dyDescent="0.25">
      <c r="A17" s="135" t="s">
        <v>125</v>
      </c>
      <c r="B17" s="155">
        <v>163.19</v>
      </c>
      <c r="C17" s="109">
        <v>3200</v>
      </c>
      <c r="D17" s="109">
        <v>3225</v>
      </c>
      <c r="E17" s="109"/>
      <c r="F17" s="109"/>
    </row>
    <row r="18" spans="1:6" ht="31.5" x14ac:dyDescent="0.25">
      <c r="A18" s="66" t="s">
        <v>51</v>
      </c>
      <c r="B18" s="158">
        <f>B19</f>
        <v>8064.31</v>
      </c>
      <c r="C18" s="158">
        <f t="shared" ref="C18:D18" si="3">C19</f>
        <v>12300</v>
      </c>
      <c r="D18" s="158">
        <f t="shared" si="3"/>
        <v>13100</v>
      </c>
      <c r="E18" s="158">
        <v>13100</v>
      </c>
      <c r="F18" s="158">
        <v>13100</v>
      </c>
    </row>
    <row r="19" spans="1:6" ht="45" x14ac:dyDescent="0.25">
      <c r="A19" s="135" t="s">
        <v>126</v>
      </c>
      <c r="B19" s="159">
        <v>8064.31</v>
      </c>
      <c r="C19" s="109">
        <v>12300</v>
      </c>
      <c r="D19" s="109">
        <v>13100</v>
      </c>
      <c r="E19" s="109"/>
      <c r="F19" s="109"/>
    </row>
    <row r="20" spans="1:6" ht="15.75" x14ac:dyDescent="0.25">
      <c r="A20" s="152" t="s">
        <v>50</v>
      </c>
      <c r="B20" s="106">
        <f>SUM(B21:B22)</f>
        <v>679653.67</v>
      </c>
      <c r="C20" s="106">
        <f t="shared" ref="C20:D20" si="4">SUM(C21:C22)</f>
        <v>1050763.1499999999</v>
      </c>
      <c r="D20" s="106">
        <f t="shared" si="4"/>
        <v>1079072.5</v>
      </c>
      <c r="E20" s="106">
        <v>1059830</v>
      </c>
      <c r="F20" s="106">
        <v>1059830</v>
      </c>
    </row>
    <row r="21" spans="1:6" ht="15.75" x14ac:dyDescent="0.25">
      <c r="A21" s="160" t="s">
        <v>127</v>
      </c>
      <c r="B21" s="108">
        <v>665642.64</v>
      </c>
      <c r="C21" s="109">
        <v>1022150</v>
      </c>
      <c r="D21" s="109">
        <v>1024492.5</v>
      </c>
      <c r="E21" s="109"/>
      <c r="F21" s="110"/>
    </row>
    <row r="22" spans="1:6" ht="30" x14ac:dyDescent="0.25">
      <c r="A22" s="161" t="s">
        <v>128</v>
      </c>
      <c r="B22" s="108">
        <v>14011.03</v>
      </c>
      <c r="C22" s="109">
        <v>28613.15</v>
      </c>
      <c r="D22" s="109">
        <v>54580</v>
      </c>
      <c r="E22" s="109"/>
      <c r="F22" s="110"/>
    </row>
    <row r="23" spans="1:6" ht="15.75" x14ac:dyDescent="0.25">
      <c r="A23" s="152" t="s">
        <v>129</v>
      </c>
      <c r="B23" s="106">
        <f>B24</f>
        <v>0</v>
      </c>
      <c r="C23" s="106">
        <f t="shared" ref="C23:D23" si="5">C24</f>
        <v>1000</v>
      </c>
      <c r="D23" s="106">
        <f t="shared" si="5"/>
        <v>1000</v>
      </c>
      <c r="E23" s="106">
        <v>1000</v>
      </c>
      <c r="F23" s="106">
        <v>1000</v>
      </c>
    </row>
    <row r="24" spans="1:6" ht="30" x14ac:dyDescent="0.25">
      <c r="A24" s="135" t="s">
        <v>130</v>
      </c>
      <c r="B24" s="108">
        <v>0</v>
      </c>
      <c r="C24" s="109">
        <v>1000</v>
      </c>
      <c r="D24" s="109">
        <v>1000</v>
      </c>
      <c r="E24" s="109"/>
      <c r="F24" s="110"/>
    </row>
    <row r="25" spans="1:6" ht="15.75" x14ac:dyDescent="0.25">
      <c r="A25" s="145"/>
      <c r="B25" s="145"/>
      <c r="C25" s="145"/>
      <c r="D25" s="145"/>
      <c r="E25" s="145"/>
      <c r="F25" s="145"/>
    </row>
    <row r="26" spans="1:6" ht="15.75" x14ac:dyDescent="0.25">
      <c r="A26" s="145"/>
      <c r="B26" s="145"/>
      <c r="C26" s="145"/>
      <c r="D26" s="145"/>
      <c r="E26" s="145"/>
      <c r="F26" s="145"/>
    </row>
    <row r="27" spans="1:6" ht="15.75" customHeight="1" x14ac:dyDescent="0.25">
      <c r="A27" s="187" t="s">
        <v>48</v>
      </c>
      <c r="B27" s="187"/>
      <c r="C27" s="187"/>
      <c r="D27" s="187"/>
      <c r="E27" s="187"/>
      <c r="F27" s="187"/>
    </row>
    <row r="28" spans="1:6" ht="15.75" x14ac:dyDescent="0.25">
      <c r="A28" s="126"/>
      <c r="B28" s="126"/>
      <c r="C28" s="126"/>
      <c r="D28" s="126"/>
      <c r="E28" s="127"/>
      <c r="F28" s="127"/>
    </row>
    <row r="29" spans="1:6" ht="31.5" x14ac:dyDescent="0.25">
      <c r="A29" s="146" t="s">
        <v>49</v>
      </c>
      <c r="B29" s="147" t="s">
        <v>176</v>
      </c>
      <c r="C29" s="146" t="s">
        <v>177</v>
      </c>
      <c r="D29" s="146" t="s">
        <v>173</v>
      </c>
      <c r="E29" s="146" t="s">
        <v>34</v>
      </c>
      <c r="F29" s="146" t="s">
        <v>178</v>
      </c>
    </row>
    <row r="30" spans="1:6" ht="15.75" x14ac:dyDescent="0.25">
      <c r="A30" s="152" t="s">
        <v>1</v>
      </c>
      <c r="B30" s="132">
        <f>SUM(B31,B36,B38,B40,B43)</f>
        <v>853842.1100000001</v>
      </c>
      <c r="C30" s="132">
        <f t="shared" ref="C30:F30" si="6">SUM(C31,C36,C38,C40,C43)</f>
        <v>1272954.23</v>
      </c>
      <c r="D30" s="132">
        <f t="shared" si="6"/>
        <v>1312036.17</v>
      </c>
      <c r="E30" s="132">
        <f t="shared" si="6"/>
        <v>1256013.45</v>
      </c>
      <c r="F30" s="132">
        <f t="shared" si="6"/>
        <v>1256013.45</v>
      </c>
    </row>
    <row r="31" spans="1:6" ht="15.75" customHeight="1" x14ac:dyDescent="0.25">
      <c r="A31" s="79" t="s">
        <v>52</v>
      </c>
      <c r="B31" s="106">
        <f>SUM(B32:B35)</f>
        <v>166967.91</v>
      </c>
      <c r="C31" s="106">
        <f t="shared" ref="C31:D31" si="7">SUM(C32:C35)</f>
        <v>198423.93000000002</v>
      </c>
      <c r="D31" s="106">
        <f t="shared" si="7"/>
        <v>212131.71000000002</v>
      </c>
      <c r="E31" s="106">
        <v>178883.45</v>
      </c>
      <c r="F31" s="106">
        <v>178883.45</v>
      </c>
    </row>
    <row r="32" spans="1:6" ht="30" x14ac:dyDescent="0.25">
      <c r="A32" s="135" t="s">
        <v>53</v>
      </c>
      <c r="B32" s="108">
        <v>314.26</v>
      </c>
      <c r="C32" s="109">
        <v>29320.48</v>
      </c>
      <c r="D32" s="109">
        <v>43028.26</v>
      </c>
      <c r="E32" s="109"/>
      <c r="F32" s="109"/>
    </row>
    <row r="33" spans="1:6" ht="45" x14ac:dyDescent="0.25">
      <c r="A33" s="135" t="s">
        <v>184</v>
      </c>
      <c r="B33" s="108">
        <v>163444.44</v>
      </c>
      <c r="C33" s="109">
        <v>169103.45</v>
      </c>
      <c r="D33" s="109">
        <v>169103.45</v>
      </c>
      <c r="E33" s="109"/>
      <c r="F33" s="109"/>
    </row>
    <row r="34" spans="1:6" ht="15.75" x14ac:dyDescent="0.25">
      <c r="A34" s="135" t="s">
        <v>124</v>
      </c>
      <c r="B34" s="108">
        <v>0</v>
      </c>
      <c r="C34" s="109">
        <v>0</v>
      </c>
      <c r="D34" s="109"/>
      <c r="E34" s="109"/>
      <c r="F34" s="109"/>
    </row>
    <row r="35" spans="1:6" ht="60" x14ac:dyDescent="0.25">
      <c r="A35" s="135" t="s">
        <v>188</v>
      </c>
      <c r="B35" s="108">
        <v>3209.21</v>
      </c>
      <c r="C35" s="109">
        <v>0</v>
      </c>
      <c r="D35" s="109"/>
      <c r="E35" s="109"/>
      <c r="F35" s="110"/>
    </row>
    <row r="36" spans="1:6" ht="15.75" x14ac:dyDescent="0.25">
      <c r="A36" s="156" t="s">
        <v>54</v>
      </c>
      <c r="B36" s="112">
        <f>B37</f>
        <v>198.57</v>
      </c>
      <c r="C36" s="112">
        <f t="shared" ref="C36:D36" si="8">C37</f>
        <v>3641.37</v>
      </c>
      <c r="D36" s="112">
        <f t="shared" si="8"/>
        <v>3225</v>
      </c>
      <c r="E36" s="112">
        <v>3200</v>
      </c>
      <c r="F36" s="112">
        <v>3200</v>
      </c>
    </row>
    <row r="37" spans="1:6" ht="30" x14ac:dyDescent="0.25">
      <c r="A37" s="135" t="s">
        <v>125</v>
      </c>
      <c r="B37" s="111">
        <v>198.57</v>
      </c>
      <c r="C37" s="111">
        <v>3641.37</v>
      </c>
      <c r="D37" s="111">
        <v>3225</v>
      </c>
      <c r="E37" s="111"/>
      <c r="F37" s="111"/>
    </row>
    <row r="38" spans="1:6" ht="31.5" x14ac:dyDescent="0.25">
      <c r="A38" s="66" t="s">
        <v>51</v>
      </c>
      <c r="B38" s="112">
        <f>B39</f>
        <v>6837.42</v>
      </c>
      <c r="C38" s="112">
        <f t="shared" ref="C38:D38" si="9">C39</f>
        <v>19037.419999999998</v>
      </c>
      <c r="D38" s="112">
        <f t="shared" si="9"/>
        <v>16606.96</v>
      </c>
      <c r="E38" s="112">
        <v>13100</v>
      </c>
      <c r="F38" s="112">
        <v>13100</v>
      </c>
    </row>
    <row r="39" spans="1:6" ht="45" x14ac:dyDescent="0.25">
      <c r="A39" s="135" t="s">
        <v>126</v>
      </c>
      <c r="B39" s="111">
        <v>6837.42</v>
      </c>
      <c r="C39" s="111">
        <v>19037.419999999998</v>
      </c>
      <c r="D39" s="111">
        <v>16606.96</v>
      </c>
      <c r="E39" s="111"/>
      <c r="F39" s="111"/>
    </row>
    <row r="40" spans="1:6" ht="15.75" x14ac:dyDescent="0.25">
      <c r="A40" s="152" t="s">
        <v>50</v>
      </c>
      <c r="B40" s="112">
        <f>SUM(B41:B42)</f>
        <v>679838.21000000008</v>
      </c>
      <c r="C40" s="112">
        <f t="shared" ref="C40:D40" si="10">SUM(C41:C42)</f>
        <v>1050851.51</v>
      </c>
      <c r="D40" s="112">
        <f t="shared" si="10"/>
        <v>1079072.5</v>
      </c>
      <c r="E40" s="112">
        <v>1059830</v>
      </c>
      <c r="F40" s="112">
        <v>1059830</v>
      </c>
    </row>
    <row r="41" spans="1:6" ht="15.75" x14ac:dyDescent="0.25">
      <c r="A41" s="160" t="s">
        <v>127</v>
      </c>
      <c r="B41" s="111">
        <v>665827.18000000005</v>
      </c>
      <c r="C41" s="111">
        <v>1022238.36</v>
      </c>
      <c r="D41" s="111">
        <v>1024492.5</v>
      </c>
      <c r="E41" s="111"/>
      <c r="F41" s="111"/>
    </row>
    <row r="42" spans="1:6" ht="30" x14ac:dyDescent="0.25">
      <c r="A42" s="161" t="s">
        <v>128</v>
      </c>
      <c r="B42" s="111">
        <v>14011.03</v>
      </c>
      <c r="C42" s="111">
        <v>28613.15</v>
      </c>
      <c r="D42" s="111">
        <v>54580</v>
      </c>
      <c r="E42" s="111"/>
      <c r="F42" s="111"/>
    </row>
    <row r="43" spans="1:6" ht="15.75" x14ac:dyDescent="0.25">
      <c r="A43" s="152" t="s">
        <v>129</v>
      </c>
      <c r="B43" s="112">
        <f>B44</f>
        <v>0</v>
      </c>
      <c r="C43" s="112">
        <f t="shared" ref="C43:D43" si="11">C44</f>
        <v>1000</v>
      </c>
      <c r="D43" s="112">
        <f t="shared" si="11"/>
        <v>1000</v>
      </c>
      <c r="E43" s="112">
        <v>1000</v>
      </c>
      <c r="F43" s="112">
        <v>1000</v>
      </c>
    </row>
    <row r="44" spans="1:6" ht="30" x14ac:dyDescent="0.25">
      <c r="A44" s="135" t="s">
        <v>130</v>
      </c>
      <c r="B44" s="111">
        <v>0</v>
      </c>
      <c r="C44" s="111">
        <v>1000</v>
      </c>
      <c r="D44" s="111">
        <v>1000</v>
      </c>
      <c r="E44" s="111"/>
      <c r="F44" s="111"/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E17" sqref="E1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87" t="s">
        <v>192</v>
      </c>
      <c r="B1" s="187"/>
      <c r="C1" s="187"/>
      <c r="D1" s="187"/>
      <c r="E1" s="187"/>
      <c r="F1" s="18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87" t="s">
        <v>18</v>
      </c>
      <c r="B3" s="187"/>
      <c r="C3" s="187"/>
      <c r="D3" s="187"/>
      <c r="E3" s="188"/>
      <c r="F3" s="18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87" t="s">
        <v>4</v>
      </c>
      <c r="B5" s="189"/>
      <c r="C5" s="189"/>
      <c r="D5" s="189"/>
      <c r="E5" s="189"/>
      <c r="F5" s="189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87" t="s">
        <v>13</v>
      </c>
      <c r="B7" s="208"/>
      <c r="C7" s="208"/>
      <c r="D7" s="208"/>
      <c r="E7" s="208"/>
      <c r="F7" s="20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49</v>
      </c>
      <c r="B9" s="18" t="s">
        <v>176</v>
      </c>
      <c r="C9" s="19" t="s">
        <v>177</v>
      </c>
      <c r="D9" s="19" t="s">
        <v>173</v>
      </c>
      <c r="E9" s="19" t="s">
        <v>34</v>
      </c>
      <c r="F9" s="19" t="s">
        <v>178</v>
      </c>
    </row>
    <row r="10" spans="1:6" ht="15.75" customHeight="1" x14ac:dyDescent="0.25">
      <c r="A10" s="11" t="s">
        <v>14</v>
      </c>
      <c r="B10" s="52">
        <v>853842.11</v>
      </c>
      <c r="C10" s="53">
        <v>1272954.23</v>
      </c>
      <c r="D10" s="53">
        <v>1312036.17</v>
      </c>
      <c r="E10" s="53">
        <v>1256013.45</v>
      </c>
      <c r="F10" s="53">
        <v>1256013.45</v>
      </c>
    </row>
    <row r="11" spans="1:6" ht="15.75" customHeight="1" x14ac:dyDescent="0.25">
      <c r="A11" s="11" t="s">
        <v>131</v>
      </c>
      <c r="B11" s="52">
        <v>853842.11</v>
      </c>
      <c r="C11" s="53">
        <v>1272954.23</v>
      </c>
      <c r="D11" s="53">
        <v>1312036.17</v>
      </c>
      <c r="E11" s="53">
        <v>1256013.45</v>
      </c>
      <c r="F11" s="53">
        <v>1256013.45</v>
      </c>
    </row>
    <row r="12" spans="1:6" x14ac:dyDescent="0.25">
      <c r="A12" s="17" t="s">
        <v>132</v>
      </c>
      <c r="B12" s="50">
        <v>824527.34</v>
      </c>
      <c r="C12" s="51">
        <v>1237954.23</v>
      </c>
      <c r="D12" s="51">
        <v>1277036.17</v>
      </c>
      <c r="E12" s="51">
        <v>1221013.45</v>
      </c>
      <c r="F12" s="51">
        <v>1221013.45</v>
      </c>
    </row>
    <row r="13" spans="1:6" x14ac:dyDescent="0.25">
      <c r="A13" s="16" t="s">
        <v>133</v>
      </c>
      <c r="B13" s="50">
        <v>824527.34</v>
      </c>
      <c r="C13" s="51">
        <v>1237954.23</v>
      </c>
      <c r="D13" s="51">
        <v>1277036.17</v>
      </c>
      <c r="E13" s="51">
        <v>1221013.45</v>
      </c>
      <c r="F13" s="51">
        <v>1221013.45</v>
      </c>
    </row>
    <row r="14" spans="1:6" x14ac:dyDescent="0.25">
      <c r="A14" s="11" t="s">
        <v>134</v>
      </c>
      <c r="B14" s="52">
        <v>29314.77</v>
      </c>
      <c r="C14" s="53">
        <v>35000</v>
      </c>
      <c r="D14" s="53">
        <v>35000</v>
      </c>
      <c r="E14" s="53">
        <v>35000</v>
      </c>
      <c r="F14" s="53">
        <v>35000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87" t="s">
        <v>32</v>
      </c>
      <c r="B1" s="187"/>
      <c r="C1" s="187"/>
      <c r="D1" s="187"/>
      <c r="E1" s="187"/>
      <c r="F1" s="187"/>
      <c r="G1" s="187"/>
      <c r="H1" s="18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87" t="s">
        <v>18</v>
      </c>
      <c r="B3" s="187"/>
      <c r="C3" s="187"/>
      <c r="D3" s="187"/>
      <c r="E3" s="187"/>
      <c r="F3" s="187"/>
      <c r="G3" s="187"/>
      <c r="H3" s="18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87" t="s">
        <v>56</v>
      </c>
      <c r="B5" s="187"/>
      <c r="C5" s="187"/>
      <c r="D5" s="187"/>
      <c r="E5" s="187"/>
      <c r="F5" s="187"/>
      <c r="G5" s="187"/>
      <c r="H5" s="18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26</v>
      </c>
      <c r="H7" s="19" t="s">
        <v>34</v>
      </c>
    </row>
    <row r="8" spans="1:8" x14ac:dyDescent="0.25">
      <c r="A8" s="33"/>
      <c r="B8" s="34"/>
      <c r="C8" s="32" t="s">
        <v>58</v>
      </c>
      <c r="D8" s="34"/>
      <c r="E8" s="33"/>
      <c r="F8" s="33"/>
      <c r="G8" s="33"/>
      <c r="H8" s="33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35"/>
      <c r="D11" s="8"/>
      <c r="E11" s="9"/>
      <c r="F11" s="9"/>
      <c r="G11" s="9"/>
      <c r="H11" s="9"/>
    </row>
    <row r="12" spans="1:8" x14ac:dyDescent="0.25">
      <c r="A12" s="11"/>
      <c r="B12" s="15"/>
      <c r="C12" s="32" t="s">
        <v>61</v>
      </c>
      <c r="D12" s="8"/>
      <c r="E12" s="9"/>
      <c r="F12" s="9"/>
      <c r="G12" s="9"/>
      <c r="H12" s="9"/>
    </row>
    <row r="13" spans="1:8" ht="25.5" x14ac:dyDescent="0.25">
      <c r="A13" s="13">
        <v>5</v>
      </c>
      <c r="B13" s="14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7" t="s">
        <v>32</v>
      </c>
      <c r="B1" s="187"/>
      <c r="C1" s="187"/>
      <c r="D1" s="187"/>
      <c r="E1" s="187"/>
      <c r="F1" s="187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87" t="s">
        <v>18</v>
      </c>
      <c r="B3" s="187"/>
      <c r="C3" s="187"/>
      <c r="D3" s="187"/>
      <c r="E3" s="187"/>
      <c r="F3" s="187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87" t="s">
        <v>57</v>
      </c>
      <c r="B5" s="187"/>
      <c r="C5" s="187"/>
      <c r="D5" s="187"/>
      <c r="E5" s="187"/>
      <c r="F5" s="187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49</v>
      </c>
      <c r="B7" s="18" t="s">
        <v>35</v>
      </c>
      <c r="C7" s="19" t="s">
        <v>36</v>
      </c>
      <c r="D7" s="19" t="s">
        <v>33</v>
      </c>
      <c r="E7" s="19" t="s">
        <v>26</v>
      </c>
      <c r="F7" s="19" t="s">
        <v>34</v>
      </c>
    </row>
    <row r="8" spans="1:6" x14ac:dyDescent="0.25">
      <c r="A8" s="11" t="s">
        <v>58</v>
      </c>
      <c r="B8" s="8"/>
      <c r="C8" s="9"/>
      <c r="D8" s="9"/>
      <c r="E8" s="9"/>
      <c r="F8" s="9"/>
    </row>
    <row r="9" spans="1:6" ht="25.5" x14ac:dyDescent="0.25">
      <c r="A9" s="11" t="s">
        <v>59</v>
      </c>
      <c r="B9" s="8"/>
      <c r="C9" s="9"/>
      <c r="D9" s="9"/>
      <c r="E9" s="9"/>
      <c r="F9" s="9"/>
    </row>
    <row r="10" spans="1:6" ht="25.5" x14ac:dyDescent="0.25">
      <c r="A10" s="17" t="s">
        <v>60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61</v>
      </c>
      <c r="B12" s="8"/>
      <c r="C12" s="9"/>
      <c r="D12" s="9"/>
      <c r="E12" s="9"/>
      <c r="F12" s="9"/>
    </row>
    <row r="13" spans="1:6" x14ac:dyDescent="0.25">
      <c r="A13" s="24" t="s">
        <v>52</v>
      </c>
      <c r="B13" s="8"/>
      <c r="C13" s="9"/>
      <c r="D13" s="9"/>
      <c r="E13" s="9"/>
      <c r="F13" s="9"/>
    </row>
    <row r="14" spans="1:6" x14ac:dyDescent="0.25">
      <c r="A14" s="12" t="s">
        <v>53</v>
      </c>
      <c r="B14" s="8"/>
      <c r="C14" s="9"/>
      <c r="D14" s="9"/>
      <c r="E14" s="9"/>
      <c r="F14" s="10"/>
    </row>
    <row r="15" spans="1:6" x14ac:dyDescent="0.25">
      <c r="A15" s="24" t="s">
        <v>54</v>
      </c>
      <c r="B15" s="8"/>
      <c r="C15" s="9"/>
      <c r="D15" s="9"/>
      <c r="E15" s="9"/>
      <c r="F15" s="10"/>
    </row>
    <row r="16" spans="1:6" x14ac:dyDescent="0.25">
      <c r="A16" s="12" t="s">
        <v>55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List1</vt:lpstr>
      <vt:lpstr> Račun prihoda i rashoda</vt:lpstr>
      <vt:lpstr>List4</vt:lpstr>
      <vt:lpstr>List3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2025-10-07T08:08:25Z</cp:lastPrinted>
  <dcterms:created xsi:type="dcterms:W3CDTF">2022-08-12T12:51:27Z</dcterms:created>
  <dcterms:modified xsi:type="dcterms:W3CDTF">2025-10-07T08:12:48Z</dcterms:modified>
</cp:coreProperties>
</file>