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 Brinje\Desktop\Financijski planovi\Fin. plan za 2026.-2028\"/>
    </mc:Choice>
  </mc:AlternateContent>
  <bookViews>
    <workbookView xWindow="0" yWindow="0" windowWidth="28800" windowHeight="12300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3">'Rashodi prema funkcijskoj kl'!$A$1:$J$23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0" l="1"/>
  <c r="J12" i="10"/>
  <c r="I14" i="10"/>
  <c r="J14" i="10"/>
  <c r="D41" i="8"/>
  <c r="E12" i="5"/>
  <c r="F12" i="5"/>
  <c r="F13" i="5" s="1"/>
  <c r="E13" i="5"/>
  <c r="D13" i="5"/>
  <c r="D12" i="5"/>
  <c r="G61" i="7"/>
  <c r="G180" i="7" s="1"/>
  <c r="G99" i="7"/>
  <c r="H12" i="10" l="1"/>
  <c r="G10" i="7"/>
  <c r="G6" i="7"/>
  <c r="G83" i="7"/>
  <c r="F43" i="3" l="1"/>
  <c r="F16" i="3"/>
  <c r="F18" i="3"/>
  <c r="I153" i="7" l="1"/>
  <c r="H153" i="7"/>
  <c r="G153" i="7"/>
  <c r="F153" i="7"/>
  <c r="E153" i="7"/>
  <c r="I149" i="7"/>
  <c r="H149" i="7"/>
  <c r="H148" i="7" s="1"/>
  <c r="H147" i="7" s="1"/>
  <c r="G149" i="7"/>
  <c r="F149" i="7"/>
  <c r="E149" i="7"/>
  <c r="E148" i="7" s="1"/>
  <c r="E147" i="7" s="1"/>
  <c r="I148" i="7"/>
  <c r="I147" i="7" s="1"/>
  <c r="I145" i="7"/>
  <c r="H145" i="7"/>
  <c r="G145" i="7"/>
  <c r="F145" i="7"/>
  <c r="E145" i="7"/>
  <c r="I141" i="7"/>
  <c r="I140" i="7" s="1"/>
  <c r="I139" i="7" s="1"/>
  <c r="H141" i="7"/>
  <c r="G141" i="7"/>
  <c r="G140" i="7" s="1"/>
  <c r="G139" i="7" s="1"/>
  <c r="F141" i="7"/>
  <c r="E141" i="7"/>
  <c r="E140" i="7" s="1"/>
  <c r="E139" i="7" s="1"/>
  <c r="H140" i="7"/>
  <c r="H139" i="7" s="1"/>
  <c r="F140" i="7"/>
  <c r="F139" i="7" s="1"/>
  <c r="I138" i="7" l="1"/>
  <c r="G148" i="7"/>
  <c r="G147" i="7" s="1"/>
  <c r="G138" i="7" s="1"/>
  <c r="F148" i="7"/>
  <c r="F147" i="7" s="1"/>
  <c r="F138" i="7" s="1"/>
  <c r="E138" i="7"/>
  <c r="H138" i="7"/>
  <c r="E34" i="7" l="1"/>
  <c r="D10" i="3" l="1"/>
  <c r="D16" i="3"/>
  <c r="G29" i="10"/>
  <c r="I81" i="7" l="1"/>
  <c r="H81" i="7"/>
  <c r="H97" i="7"/>
  <c r="F174" i="7" l="1"/>
  <c r="F170" i="7"/>
  <c r="F164" i="7"/>
  <c r="F160" i="7"/>
  <c r="F136" i="7"/>
  <c r="F135" i="7" s="1"/>
  <c r="F134" i="7" s="1"/>
  <c r="F129" i="7" s="1"/>
  <c r="F127" i="7"/>
  <c r="F126" i="7" s="1"/>
  <c r="F125" i="7" s="1"/>
  <c r="F123" i="7"/>
  <c r="F122" i="7" s="1"/>
  <c r="F121" i="7" s="1"/>
  <c r="F119" i="7"/>
  <c r="F118" i="7" s="1"/>
  <c r="F117" i="7" s="1"/>
  <c r="F115" i="7"/>
  <c r="F114" i="7" s="1"/>
  <c r="F113" i="7" s="1"/>
  <c r="F110" i="7"/>
  <c r="F109" i="7" s="1"/>
  <c r="F108" i="7" s="1"/>
  <c r="F99" i="7"/>
  <c r="F98" i="7" s="1"/>
  <c r="F97" i="7" s="1"/>
  <c r="F83" i="7"/>
  <c r="F82" i="7" s="1"/>
  <c r="F81" i="7" s="1"/>
  <c r="F79" i="7"/>
  <c r="F77" i="7"/>
  <c r="F75" i="7"/>
  <c r="F65" i="7"/>
  <c r="F58" i="7"/>
  <c r="F51" i="7"/>
  <c r="F45" i="7"/>
  <c r="F44" i="7" s="1"/>
  <c r="F43" i="7" s="1"/>
  <c r="F42" i="7" s="1"/>
  <c r="F40" i="7"/>
  <c r="F38" i="7" s="1"/>
  <c r="F36" i="7"/>
  <c r="F34" i="7"/>
  <c r="F11" i="7"/>
  <c r="E174" i="7"/>
  <c r="E170" i="7"/>
  <c r="E164" i="7"/>
  <c r="E160" i="7"/>
  <c r="E136" i="7"/>
  <c r="E135" i="7" s="1"/>
  <c r="E134" i="7" s="1"/>
  <c r="E129" i="7" s="1"/>
  <c r="E127" i="7"/>
  <c r="E126" i="7" s="1"/>
  <c r="E125" i="7" s="1"/>
  <c r="E123" i="7"/>
  <c r="E122" i="7" s="1"/>
  <c r="E121" i="7" s="1"/>
  <c r="E119" i="7"/>
  <c r="E118" i="7" s="1"/>
  <c r="E117" i="7" s="1"/>
  <c r="E115" i="7"/>
  <c r="E114" i="7" s="1"/>
  <c r="E113" i="7" s="1"/>
  <c r="E110" i="7"/>
  <c r="E109" i="7" s="1"/>
  <c r="E108" i="7" s="1"/>
  <c r="E99" i="7"/>
  <c r="E98" i="7" s="1"/>
  <c r="E97" i="7" s="1"/>
  <c r="E83" i="7"/>
  <c r="E82" i="7" s="1"/>
  <c r="E81" i="7" s="1"/>
  <c r="E79" i="7"/>
  <c r="E77" i="7"/>
  <c r="E75" i="7"/>
  <c r="E65" i="7"/>
  <c r="E58" i="7"/>
  <c r="E51" i="7"/>
  <c r="E45" i="7"/>
  <c r="E44" i="7" s="1"/>
  <c r="E43" i="7" s="1"/>
  <c r="E42" i="7" s="1"/>
  <c r="E40" i="7"/>
  <c r="E38" i="7" s="1"/>
  <c r="E36" i="7"/>
  <c r="E11" i="7"/>
  <c r="C45" i="8"/>
  <c r="C41" i="8"/>
  <c r="C39" i="8"/>
  <c r="C37" i="8"/>
  <c r="C32" i="8"/>
  <c r="C31" i="8"/>
  <c r="B45" i="8"/>
  <c r="B41" i="8"/>
  <c r="B39" i="8"/>
  <c r="B37" i="8"/>
  <c r="B32" i="8"/>
  <c r="C24" i="8"/>
  <c r="C20" i="8"/>
  <c r="C18" i="8"/>
  <c r="C16" i="8"/>
  <c r="C11" i="8"/>
  <c r="C10" i="8"/>
  <c r="B20" i="8"/>
  <c r="B18" i="8"/>
  <c r="B16" i="8"/>
  <c r="B10" i="8" s="1"/>
  <c r="B11" i="8"/>
  <c r="E83" i="3"/>
  <c r="E78" i="3"/>
  <c r="E77" i="3"/>
  <c r="E75" i="3"/>
  <c r="E72" i="3"/>
  <c r="E68" i="3"/>
  <c r="E43" i="3"/>
  <c r="E36" i="3"/>
  <c r="E35" i="3" s="1"/>
  <c r="E34" i="3" s="1"/>
  <c r="D83" i="3"/>
  <c r="D78" i="3"/>
  <c r="D77" i="3" s="1"/>
  <c r="D75" i="3"/>
  <c r="D72" i="3"/>
  <c r="D43" i="3"/>
  <c r="D36" i="3"/>
  <c r="E12" i="3"/>
  <c r="E11" i="3" s="1"/>
  <c r="E10" i="3" s="1"/>
  <c r="E18" i="3"/>
  <c r="E10" i="7" l="1"/>
  <c r="E50" i="7"/>
  <c r="E49" i="7" s="1"/>
  <c r="E48" i="7" s="1"/>
  <c r="B31" i="8"/>
  <c r="D35" i="3"/>
  <c r="D34" i="3" s="1"/>
  <c r="F169" i="7"/>
  <c r="F168" i="7" s="1"/>
  <c r="F64" i="7"/>
  <c r="F63" i="7" s="1"/>
  <c r="F62" i="7" s="1"/>
  <c r="E159" i="7"/>
  <c r="E158" i="7" s="1"/>
  <c r="F10" i="7"/>
  <c r="F8" i="7" s="1"/>
  <c r="F7" i="7" s="1"/>
  <c r="E64" i="7"/>
  <c r="E63" i="7" s="1"/>
  <c r="E62" i="7" s="1"/>
  <c r="E39" i="7"/>
  <c r="E169" i="7"/>
  <c r="E168" i="7" s="1"/>
  <c r="F39" i="7"/>
  <c r="F159" i="7"/>
  <c r="F158" i="7" s="1"/>
  <c r="F157" i="7" s="1"/>
  <c r="F50" i="7"/>
  <c r="F49" i="7" s="1"/>
  <c r="F48" i="7" s="1"/>
  <c r="E8" i="7"/>
  <c r="E7" i="7" s="1"/>
  <c r="E6" i="7" s="1"/>
  <c r="F112" i="7"/>
  <c r="E112" i="7"/>
  <c r="F61" i="7" l="1"/>
  <c r="E157" i="7"/>
  <c r="F6" i="7"/>
  <c r="F180" i="7" s="1"/>
  <c r="E156" i="7" l="1"/>
  <c r="E61" i="7" s="1"/>
  <c r="E180" i="7"/>
  <c r="D23" i="3"/>
  <c r="D18" i="3"/>
  <c r="D12" i="3"/>
  <c r="G28" i="10"/>
  <c r="G22" i="10"/>
  <c r="F22" i="10"/>
  <c r="G14" i="10"/>
  <c r="D11" i="3" l="1"/>
  <c r="H14" i="10"/>
  <c r="G174" i="7" l="1"/>
  <c r="G164" i="7"/>
  <c r="I64" i="7"/>
  <c r="I63" i="7" s="1"/>
  <c r="H64" i="7"/>
  <c r="H63" i="7" s="1"/>
  <c r="F72" i="3" l="1"/>
  <c r="F68" i="3"/>
  <c r="H83" i="3"/>
  <c r="H77" i="3" s="1"/>
  <c r="G83" i="3"/>
  <c r="G77" i="3" s="1"/>
  <c r="F83" i="3"/>
  <c r="I127" i="7" l="1"/>
  <c r="I126" i="7" s="1"/>
  <c r="I125" i="7" s="1"/>
  <c r="H127" i="7"/>
  <c r="H126" i="7" s="1"/>
  <c r="H125" i="7" s="1"/>
  <c r="G127" i="7"/>
  <c r="G126" i="7" s="1"/>
  <c r="G125" i="7" s="1"/>
  <c r="I110" i="7"/>
  <c r="I109" i="7" s="1"/>
  <c r="I108" i="7" s="1"/>
  <c r="I62" i="7" s="1"/>
  <c r="I61" i="7" s="1"/>
  <c r="H110" i="7"/>
  <c r="H109" i="7" s="1"/>
  <c r="H108" i="7" s="1"/>
  <c r="H62" i="7" s="1"/>
  <c r="H61" i="7" s="1"/>
  <c r="G110" i="7"/>
  <c r="G109" i="7" s="1"/>
  <c r="G108" i="7" s="1"/>
  <c r="G170" i="7" l="1"/>
  <c r="G160" i="7"/>
  <c r="G77" i="7"/>
  <c r="G169" i="7" l="1"/>
  <c r="G168" i="7" s="1"/>
  <c r="G159" i="7"/>
  <c r="G158" i="7" s="1"/>
  <c r="G157" i="7" l="1"/>
  <c r="I45" i="7"/>
  <c r="H45" i="7"/>
  <c r="G45" i="7"/>
  <c r="G136" i="7"/>
  <c r="G135" i="7" s="1"/>
  <c r="G134" i="7" s="1"/>
  <c r="G129" i="7" s="1"/>
  <c r="G119" i="7"/>
  <c r="G118" i="7" s="1"/>
  <c r="G117" i="7" s="1"/>
  <c r="G123" i="7"/>
  <c r="G122" i="7" s="1"/>
  <c r="G121" i="7" s="1"/>
  <c r="G115" i="7" l="1"/>
  <c r="G114" i="7" s="1"/>
  <c r="G113" i="7" s="1"/>
  <c r="G112" i="7" s="1"/>
  <c r="G98" i="7"/>
  <c r="G97" i="7" s="1"/>
  <c r="G65" i="7"/>
  <c r="G82" i="7"/>
  <c r="G81" i="7" s="1"/>
  <c r="G79" i="7"/>
  <c r="G75" i="7"/>
  <c r="G58" i="7"/>
  <c r="G51" i="7"/>
  <c r="G34" i="7"/>
  <c r="I44" i="7"/>
  <c r="I43" i="7" s="1"/>
  <c r="I42" i="7" s="1"/>
  <c r="I6" i="7" s="1"/>
  <c r="H44" i="7"/>
  <c r="H43" i="7" s="1"/>
  <c r="H42" i="7" s="1"/>
  <c r="H6" i="7" s="1"/>
  <c r="G44" i="7"/>
  <c r="G43" i="7" s="1"/>
  <c r="G42" i="7" s="1"/>
  <c r="I40" i="7"/>
  <c r="I38" i="7" s="1"/>
  <c r="H40" i="7"/>
  <c r="H38" i="7" s="1"/>
  <c r="G40" i="7"/>
  <c r="G38" i="7" s="1"/>
  <c r="G36" i="7"/>
  <c r="G11" i="7"/>
  <c r="G64" i="7" l="1"/>
  <c r="G63" i="7" s="1"/>
  <c r="G62" i="7" s="1"/>
  <c r="G50" i="7"/>
  <c r="G49" i="7" s="1"/>
  <c r="G48" i="7" s="1"/>
  <c r="G8" i="7"/>
  <c r="G7" i="7" s="1"/>
  <c r="G39" i="7"/>
  <c r="H39" i="7"/>
  <c r="I39" i="7"/>
  <c r="D45" i="8" l="1"/>
  <c r="D39" i="8"/>
  <c r="D37" i="8"/>
  <c r="D32" i="8"/>
  <c r="D24" i="8"/>
  <c r="D20" i="8"/>
  <c r="D10" i="8" s="1"/>
  <c r="D18" i="8"/>
  <c r="D16" i="8"/>
  <c r="D11" i="8"/>
  <c r="D31" i="8" l="1"/>
  <c r="F75" i="3"/>
  <c r="F78" i="3"/>
  <c r="F77" i="3" s="1"/>
  <c r="F36" i="3"/>
  <c r="F12" i="3"/>
  <c r="F11" i="3" s="1"/>
  <c r="F10" i="3" s="1"/>
  <c r="F35" i="3" l="1"/>
  <c r="F34" i="3" s="1"/>
  <c r="F37" i="10" l="1"/>
  <c r="G34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H22" i="10" l="1"/>
  <c r="H29" i="10" s="1"/>
  <c r="I22" i="10"/>
  <c r="I28" i="10" s="1"/>
  <c r="I29" i="10" s="1"/>
  <c r="J22" i="10"/>
  <c r="J28" i="10" s="1"/>
  <c r="J29" i="10" s="1"/>
</calcChain>
</file>

<file path=xl/sharedStrings.xml><?xml version="1.0" encoding="utf-8"?>
<sst xmlns="http://schemas.openxmlformats.org/spreadsheetml/2006/main" count="429" uniqueCount="192">
  <si>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</si>
  <si>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</si>
  <si>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</si>
  <si>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</si>
  <si>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</si>
  <si>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</si>
  <si>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</si>
  <si>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</si>
  <si>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</si>
  <si>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</si>
  <si>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</si>
  <si>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</si>
  <si>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</si>
  <si>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</si>
  <si>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</si>
  <si>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</si>
  <si>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</si>
  <si>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</si>
  <si>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</si>
  <si>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</si>
  <si>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</si>
  <si>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</si>
  <si>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</si>
  <si>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</si>
  <si>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</si>
  <si>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</si>
  <si>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</si>
  <si>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</si>
  <si>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</si>
  <si>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</si>
  <si>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</si>
  <si>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</si>
  <si>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</si>
  <si>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</si>
  <si>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</si>
  <si>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</si>
  <si>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</si>
  <si>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</si>
  <si>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</si>
  <si>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</si>
  <si>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</si>
  <si>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</si>
  <si>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</si>
  <si>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</si>
  <si>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</si>
  <si>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</si>
  <si>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</si>
  <si>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</si>
  <si>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</si>
  <si>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</si>
  <si>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</si>
  <si>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</si>
  <si>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</si>
  <si>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</si>
  <si>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</si>
  <si>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</si>
  <si>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</si>
  <si>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</si>
  <si>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</si>
  <si>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</si>
  <si>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</si>
  <si>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</si>
  <si>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</si>
  <si>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Tekuće pomoći proračunskim korisnicima iz proračuna koji im nije nadležan</t>
  </si>
  <si>
    <t>Kapitalne pomoći proračunskim korisnicima iz proračuna koji im nije nadležan</t>
  </si>
  <si>
    <t>Tekući prijenosi između proračunskih korisnika istog proračuna temeljem prijenosa EU sredstava</t>
  </si>
  <si>
    <t>Prihodi od upravnih i adm.pristojbi,pristojbi po posebnim propisima i naknada</t>
  </si>
  <si>
    <t>Ostali nespomenuti prihodi</t>
  </si>
  <si>
    <t>Prihodi od prodaje proizvoda i robe te pruženih usluga i prihodi od donacija</t>
  </si>
  <si>
    <t>Prihodi od prodaje proizvoda i robe</t>
  </si>
  <si>
    <t>Prihodi od pruženih usluga</t>
  </si>
  <si>
    <t>Tekuće donacije</t>
  </si>
  <si>
    <t>Kapitalne donacije</t>
  </si>
  <si>
    <t>Prihodi iz nadležnog proračuna za financiranje rashoda za nabavu nefinancijske imovine</t>
  </si>
  <si>
    <t>Prihodi iz nadležnog proračuna za financiranje rashoda poslovanja</t>
  </si>
  <si>
    <t>Plaće za redovni rad</t>
  </si>
  <si>
    <t>Plaće za prekovremeni rad</t>
  </si>
  <si>
    <t>Plaća za posebne uvjete rada</t>
  </si>
  <si>
    <t>Ostali rashodi za zaposlene</t>
  </si>
  <si>
    <t>Doprinosi za obvezno zdravstveno osig.</t>
  </si>
  <si>
    <t>Doprinosi za obvezno osig.u sl.nezap.</t>
  </si>
  <si>
    <t>Službena putovanja</t>
  </si>
  <si>
    <t>Stručno usavršavanje zaposlenika</t>
  </si>
  <si>
    <t>Uredski materijal i ostali mater.rash.</t>
  </si>
  <si>
    <t>Materijal i sirovina</t>
  </si>
  <si>
    <t>Energija</t>
  </si>
  <si>
    <t>Materijal i dijelovi za tek.i inv.održav.</t>
  </si>
  <si>
    <t>Sitni inventar i auto gume</t>
  </si>
  <si>
    <t>Službena, radna i zaštitna odjeća</t>
  </si>
  <si>
    <t>Usluge telefona,pošte i prijevoza</t>
  </si>
  <si>
    <t>Usluge tekućeg i invest.održavanja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</si>
  <si>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</si>
  <si>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</si>
  <si>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</si>
  <si>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</si>
  <si>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</si>
  <si>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</si>
  <si>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</si>
  <si>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</si>
  <si>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</si>
  <si>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</si>
  <si>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</si>
  <si>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nespomenuti rashodi poslovanja</t>
  </si>
  <si>
    <t>Naknade za prijevoz, rad na ter. i od.ži.</t>
  </si>
  <si>
    <t>Troškovi sudskih postupaka</t>
  </si>
  <si>
    <t>Financijski rashodi</t>
  </si>
  <si>
    <t>Bankarske usluge i usluge platnog prometa</t>
  </si>
  <si>
    <t>Zatezne kamate</t>
  </si>
  <si>
    <t>Naknade građanima i kućanstvima</t>
  </si>
  <si>
    <t>Naknade građ.i kućanst.u naravi (suf.cijene prijevoza)</t>
  </si>
  <si>
    <t>Ostali rashodi</t>
  </si>
  <si>
    <t>Tekuće donacije u naravi</t>
  </si>
  <si>
    <t>Oprema za održavanje i zaštitu</t>
  </si>
  <si>
    <t>Instrumenti, uređaji i strojevi</t>
  </si>
  <si>
    <t>Uređaji, strojevi i oprema za ostale namjene</t>
  </si>
  <si>
    <t>Knjige</t>
  </si>
  <si>
    <t>13 Predfinanciranje</t>
  </si>
  <si>
    <t>31 Vlastiti prihodi - korisnici</t>
  </si>
  <si>
    <t>6 Donacije</t>
  </si>
  <si>
    <t>61 Tekuće donacije - korisnici</t>
  </si>
  <si>
    <t>09 Obrazovanje</t>
  </si>
  <si>
    <t>091 Predškolsko i osnovno obrazovanje</t>
  </si>
  <si>
    <t>0912 Osnovno obrazovanje</t>
  </si>
  <si>
    <t>096 Dodatne usluge u obrazovanju</t>
  </si>
  <si>
    <t>PROGRAM 3050</t>
  </si>
  <si>
    <t>OSNOVNO ŠKOLSTVO STANDARD</t>
  </si>
  <si>
    <t>Aktivnost A3050-01</t>
  </si>
  <si>
    <t>Osiguranje uvjeta rada OŠ - minimalni standard</t>
  </si>
  <si>
    <t>Fond poravnanja i dodatni udio u porezu na dohodak</t>
  </si>
  <si>
    <t>Višak-Fond poravnanja i dodatni udio u porezu na dohodak</t>
  </si>
  <si>
    <t>Naknada građanima i kućanstvima u novcu</t>
  </si>
  <si>
    <t>Aktivnost K3050-02</t>
  </si>
  <si>
    <t>Kapitalni izdaci iz decentralizacije</t>
  </si>
  <si>
    <t>Aktivnost A3050-04</t>
  </si>
  <si>
    <t>Odgojno obrazovno, administrativno i tehničko osoblje</t>
  </si>
  <si>
    <t>PROGRAM 3060</t>
  </si>
  <si>
    <t>OSNOVNO ŠKOLSTVO IZNAD STANDARDA</t>
  </si>
  <si>
    <t>Aktivnost 3060-01</t>
  </si>
  <si>
    <t>Djelatnost osnovnih škola iznad standarda</t>
  </si>
  <si>
    <t>Vlastiti prihodi</t>
  </si>
  <si>
    <t>Aktivnost 3060-02</t>
  </si>
  <si>
    <t>Kapitalni izdaci iznad standarda</t>
  </si>
  <si>
    <t>Donacije-korisnici</t>
  </si>
  <si>
    <t>Prihodi za posebne namjene-višak</t>
  </si>
  <si>
    <t>Aktivnost 3060-04</t>
  </si>
  <si>
    <t>Školska kuhinja</t>
  </si>
  <si>
    <t>Naknade za prijevoz, rad na ter. i odvojeni život</t>
  </si>
  <si>
    <t>Pomoći iz inozemstva</t>
  </si>
  <si>
    <t>Aktivnost 3070-12</t>
  </si>
  <si>
    <t>"Obrazovanje jednakih mogućnosti III"</t>
  </si>
  <si>
    <t>Opći prihodi i primici</t>
  </si>
  <si>
    <t>SVEUKUPNO:</t>
  </si>
  <si>
    <t>Aktivnost 3070-23</t>
  </si>
  <si>
    <t>"Zajedno za budućnost"</t>
  </si>
  <si>
    <t>Projekcija 
za 2027.</t>
  </si>
  <si>
    <t>Rashodi za dodatna ulaganja na nef.imovini</t>
  </si>
  <si>
    <t>Dodatna ulaganja na građ.objektima</t>
  </si>
  <si>
    <t>Rashodi za dodatna ulaganja na nefinancijskoj imovini</t>
  </si>
  <si>
    <t>Ostali nespomenuti financijski rashodi</t>
  </si>
  <si>
    <t>Naknade građanima i kućanstvimaNaknade građanima i kućanstvima u novcu</t>
  </si>
  <si>
    <t>Projekcija proračuna
za 2027.</t>
  </si>
  <si>
    <t>56 Višak - Fond poravnanja i dodatni udio u porezu na dohodak</t>
  </si>
  <si>
    <t xml:space="preserve">Naknade građ.i kućanstva u novcu </t>
  </si>
  <si>
    <t>Ravnateljica:</t>
  </si>
  <si>
    <t>Ivana Rajković, mag.prim.educ.</t>
  </si>
  <si>
    <t>Izvršenje 2024.*</t>
  </si>
  <si>
    <t>Plan 2025.</t>
  </si>
  <si>
    <t>Proračun za 2026.</t>
  </si>
  <si>
    <t>Projekcija proračuna
za 2028.</t>
  </si>
  <si>
    <t>FINANCIJSKI PLAN OSNOVNE ŠKOLE LUKE PERKOVIĆA BRINJE 
ZA 2026. I PROJEKCIJA ZA 2027. I 2028. GODINU</t>
  </si>
  <si>
    <t>Izvršenje 2024.</t>
  </si>
  <si>
    <t>Plan za 2026.</t>
  </si>
  <si>
    <t>Projekcija 
za 2028.</t>
  </si>
  <si>
    <t>Pomoći iz državnog proračuna</t>
  </si>
  <si>
    <t>Sredstva za financiranje decentraliziranih funkcija</t>
  </si>
  <si>
    <t>Pomoći iz državnog proračuna kroz opće pomoći i primitke</t>
  </si>
  <si>
    <t>Ostali prihodi za posebne namjene - školska kuhinja i izleti</t>
  </si>
  <si>
    <t>Program 3070</t>
  </si>
  <si>
    <t>Razvojni i ostali projekti i programi</t>
  </si>
  <si>
    <t>432-Ostali prihodi za posebne namjene - školska kuhinja i izleti</t>
  </si>
  <si>
    <t>5011  Pomoći iz državnog proračuna kroz opće pomoći i primitke</t>
  </si>
  <si>
    <t>561 Pomoći iz inozemstva</t>
  </si>
  <si>
    <t>50112 Sredstva za financiranje decentraliziranih funkcija</t>
  </si>
  <si>
    <t>50 Pomoći iz državnog proračuna</t>
  </si>
  <si>
    <t>521  Pomoći iz proračuna JLS</t>
  </si>
  <si>
    <t>Plaće za redovan rad</t>
  </si>
  <si>
    <t>Doprinosi za obavezno zdravstveno osiguranje</t>
  </si>
  <si>
    <t>Pomoći iz proračuna JLS</t>
  </si>
  <si>
    <t>Ostale intelektualne usluge</t>
  </si>
  <si>
    <t>Napomena: 34500 je školska kuhinja 33000 i 1500 na izvoru 432 konto 3222</t>
  </si>
  <si>
    <t>FINANCIJSKI PLAN OSNOVNE ŠKOLE LUKE PERKOVIĆA BRINJE 
ZA 2026. I PROJEKCIJA ZA 2027. I 2028. GODINU - REBALANS I.</t>
  </si>
  <si>
    <t>U Brinju, 24. srpnja 2026.god.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</si>
</sst>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2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43" fontId="3" fillId="2" borderId="3" xfId="1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10" fillId="2" borderId="1" xfId="0" applyNumberFormat="1" applyFont="1" applyFill="1" applyBorder="1" applyAlignment="1" applyProtection="1">
      <alignment horizontal="right" vertical="center" wrapText="1"/>
    </xf>
    <xf numFmtId="0" fontId="10" fillId="2" borderId="6" xfId="0" applyNumberFormat="1" applyFont="1" applyFill="1" applyBorder="1" applyAlignment="1" applyProtection="1">
      <alignment horizontal="right" vertical="center" wrapText="1"/>
    </xf>
    <xf numFmtId="0" fontId="10" fillId="0" borderId="6" xfId="0" applyNumberFormat="1" applyFont="1" applyFill="1" applyBorder="1" applyAlignment="1" applyProtection="1">
      <alignment horizontal="right"/>
    </xf>
    <xf numFmtId="0" fontId="10" fillId="0" borderId="1" xfId="0" applyNumberFormat="1" applyFont="1" applyFill="1" applyBorder="1" applyAlignment="1" applyProtection="1">
      <alignment horizontal="center"/>
    </xf>
    <xf numFmtId="0" fontId="10" fillId="0" borderId="8" xfId="0" applyNumberFormat="1" applyFont="1" applyFill="1" applyBorder="1" applyAlignment="1" applyProtection="1">
      <alignment horizontal="center"/>
    </xf>
    <xf numFmtId="0" fontId="10" fillId="2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right"/>
    </xf>
    <xf numFmtId="0" fontId="21" fillId="2" borderId="1" xfId="0" applyNumberFormat="1" applyFont="1" applyFill="1" applyBorder="1" applyAlignment="1" applyProtection="1">
      <alignment vertical="center" wrapText="1"/>
    </xf>
    <xf numFmtId="0" fontId="21" fillId="2" borderId="1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16" fillId="2" borderId="3" xfId="0" applyNumberFormat="1" applyFont="1" applyFill="1" applyBorder="1" applyAlignment="1" applyProtection="1">
      <alignment horizontal="left" vertical="center" wrapText="1"/>
    </xf>
    <xf numFmtId="0" fontId="10" fillId="2" borderId="2" xfId="0" applyNumberFormat="1" applyFont="1" applyFill="1" applyBorder="1" applyAlignment="1" applyProtection="1">
      <alignment horizontal="left" vertical="center" wrapText="1" indent="1"/>
    </xf>
    <xf numFmtId="0" fontId="10" fillId="2" borderId="4" xfId="0" applyNumberFormat="1" applyFont="1" applyFill="1" applyBorder="1" applyAlignment="1" applyProtection="1">
      <alignment horizontal="left" vertical="center" wrapText="1" indent="1"/>
    </xf>
    <xf numFmtId="0" fontId="10" fillId="0" borderId="3" xfId="0" applyNumberFormat="1" applyFont="1" applyFill="1" applyBorder="1" applyAlignment="1" applyProtection="1">
      <alignment wrapText="1"/>
    </xf>
    <xf numFmtId="0" fontId="10" fillId="2" borderId="7" xfId="0" applyNumberFormat="1" applyFont="1" applyFill="1" applyBorder="1" applyAlignment="1" applyProtection="1">
      <alignment horizontal="left" vertical="center" wrapText="1" inden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5" fillId="0" borderId="3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/>
    </xf>
    <xf numFmtId="0" fontId="5" fillId="2" borderId="5" xfId="0" applyNumberFormat="1" applyFont="1" applyFill="1" applyBorder="1" applyAlignment="1" applyProtection="1">
      <alignment horizontal="left" vertical="center" wrapText="1" indent="1"/>
    </xf>
    <xf numFmtId="0" fontId="22" fillId="2" borderId="2" xfId="0" applyNumberFormat="1" applyFont="1" applyFill="1" applyBorder="1" applyAlignment="1" applyProtection="1">
      <alignment horizontal="right" vertical="center" wrapText="1" indent="1"/>
    </xf>
    <xf numFmtId="0" fontId="10" fillId="2" borderId="4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indent="1"/>
    </xf>
    <xf numFmtId="0" fontId="5" fillId="2" borderId="2" xfId="0" applyNumberFormat="1" applyFont="1" applyFill="1" applyBorder="1" applyAlignment="1" applyProtection="1">
      <alignment horizontal="left" vertical="center" wrapText="1" indent="1"/>
    </xf>
    <xf numFmtId="0" fontId="16" fillId="2" borderId="3" xfId="0" applyNumberFormat="1" applyFont="1" applyFill="1" applyBorder="1" applyAlignment="1" applyProtection="1">
      <alignment vertical="center" wrapText="1"/>
    </xf>
    <xf numFmtId="0" fontId="10" fillId="2" borderId="2" xfId="0" applyNumberFormat="1" applyFont="1" applyFill="1" applyBorder="1" applyAlignment="1" applyProtection="1">
      <alignment vertical="center" wrapText="1"/>
    </xf>
    <xf numFmtId="0" fontId="5" fillId="2" borderId="4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1" fillId="2" borderId="2" xfId="0" applyNumberFormat="1" applyFont="1" applyFill="1" applyBorder="1" applyAlignment="1" applyProtection="1">
      <alignment vertical="center" wrapText="1"/>
    </xf>
    <xf numFmtId="0" fontId="21" fillId="2" borderId="4" xfId="0" applyNumberFormat="1" applyFont="1" applyFill="1" applyBorder="1" applyAlignment="1" applyProtection="1">
      <alignment vertical="center" wrapText="1"/>
    </xf>
    <xf numFmtId="0" fontId="21" fillId="2" borderId="2" xfId="0" applyNumberFormat="1" applyFont="1" applyFill="1" applyBorder="1" applyAlignment="1" applyProtection="1">
      <alignment horizontal="left" vertical="center" wrapText="1"/>
    </xf>
    <xf numFmtId="0" fontId="21" fillId="2" borderId="4" xfId="0" applyNumberFormat="1" applyFont="1" applyFill="1" applyBorder="1" applyAlignment="1" applyProtection="1">
      <alignment horizontal="left" vertical="center" wrapText="1"/>
    </xf>
    <xf numFmtId="0" fontId="10" fillId="2" borderId="4" xfId="0" applyNumberFormat="1" applyFont="1" applyFill="1" applyBorder="1" applyAlignment="1" applyProtection="1">
      <alignment vertical="center" wrapText="1"/>
    </xf>
    <xf numFmtId="0" fontId="5" fillId="2" borderId="2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wrapText="1"/>
    </xf>
    <xf numFmtId="0" fontId="10" fillId="0" borderId="4" xfId="0" applyNumberFormat="1" applyFont="1" applyFill="1" applyBorder="1" applyAlignment="1" applyProtection="1">
      <alignment wrapText="1"/>
    </xf>
    <xf numFmtId="0" fontId="23" fillId="2" borderId="3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center" wrapText="1"/>
    </xf>
    <xf numFmtId="0" fontId="22" fillId="2" borderId="2" xfId="0" applyNumberFormat="1" applyFont="1" applyFill="1" applyBorder="1" applyAlignment="1" applyProtection="1">
      <alignment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43" fontId="5" fillId="2" borderId="4" xfId="1" applyFont="1" applyFill="1" applyBorder="1" applyAlignment="1">
      <alignment horizontal="right"/>
    </xf>
    <xf numFmtId="43" fontId="5" fillId="2" borderId="3" xfId="1" applyFont="1" applyFill="1" applyBorder="1" applyAlignment="1">
      <alignment horizontal="right"/>
    </xf>
    <xf numFmtId="43" fontId="10" fillId="2" borderId="4" xfId="1" applyFont="1" applyFill="1" applyBorder="1" applyAlignment="1">
      <alignment horizontal="right"/>
    </xf>
    <xf numFmtId="43" fontId="10" fillId="2" borderId="3" xfId="1" applyFont="1" applyFill="1" applyBorder="1" applyAlignment="1">
      <alignment horizontal="right"/>
    </xf>
    <xf numFmtId="43" fontId="10" fillId="2" borderId="3" xfId="1" applyFont="1" applyFill="1" applyBorder="1" applyAlignment="1" applyProtection="1">
      <alignment horizontal="right" wrapText="1"/>
    </xf>
    <xf numFmtId="43" fontId="24" fillId="0" borderId="3" xfId="1" applyFont="1" applyBorder="1"/>
    <xf numFmtId="43" fontId="25" fillId="0" borderId="3" xfId="1" applyFont="1" applyBorder="1"/>
    <xf numFmtId="43" fontId="24" fillId="0" borderId="9" xfId="1" applyFont="1" applyBorder="1"/>
    <xf numFmtId="43" fontId="24" fillId="0" borderId="12" xfId="1" applyFont="1" applyBorder="1"/>
    <xf numFmtId="43" fontId="25" fillId="0" borderId="13" xfId="1" applyFont="1" applyBorder="1"/>
    <xf numFmtId="43" fontId="6" fillId="3" borderId="3" xfId="1" applyFont="1" applyFill="1" applyBorder="1" applyAlignment="1">
      <alignment horizontal="right"/>
    </xf>
    <xf numFmtId="43" fontId="6" fillId="0" borderId="3" xfId="1" applyFont="1" applyFill="1" applyBorder="1" applyAlignment="1">
      <alignment horizontal="right"/>
    </xf>
    <xf numFmtId="43" fontId="6" fillId="0" borderId="3" xfId="1" applyFont="1" applyFill="1" applyBorder="1" applyAlignment="1" applyProtection="1">
      <alignment horizontal="right" wrapText="1"/>
    </xf>
    <xf numFmtId="43" fontId="6" fillId="0" borderId="3" xfId="1" applyFont="1" applyBorder="1" applyAlignment="1">
      <alignment horizontal="right"/>
    </xf>
    <xf numFmtId="43" fontId="9" fillId="3" borderId="1" xfId="1" quotePrefix="1" applyFont="1" applyFill="1" applyBorder="1" applyAlignment="1">
      <alignment horizontal="right"/>
    </xf>
    <xf numFmtId="43" fontId="9" fillId="3" borderId="3" xfId="1" quotePrefix="1" applyFont="1" applyFill="1" applyBorder="1" applyAlignment="1">
      <alignment horizontal="right"/>
    </xf>
    <xf numFmtId="43" fontId="9" fillId="4" borderId="1" xfId="1" quotePrefix="1" applyFont="1" applyFill="1" applyBorder="1" applyAlignment="1">
      <alignment horizontal="right"/>
    </xf>
    <xf numFmtId="43" fontId="9" fillId="4" borderId="3" xfId="1" applyFont="1" applyFill="1" applyBorder="1" applyAlignment="1" applyProtection="1">
      <alignment horizontal="right" wrapText="1"/>
    </xf>
    <xf numFmtId="43" fontId="6" fillId="3" borderId="1" xfId="1" quotePrefix="1" applyFont="1" applyFill="1" applyBorder="1" applyAlignment="1">
      <alignment horizontal="right"/>
    </xf>
    <xf numFmtId="43" fontId="6" fillId="3" borderId="3" xfId="1" quotePrefix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22" fillId="2" borderId="4" xfId="0" applyNumberFormat="1" applyFont="1" applyFill="1" applyBorder="1" applyAlignment="1" applyProtection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43" fontId="5" fillId="0" borderId="4" xfId="1" applyFont="1" applyFill="1" applyBorder="1" applyAlignment="1" applyProtection="1">
      <alignment horizontal="center" vertical="center" wrapText="1"/>
    </xf>
    <xf numFmtId="43" fontId="5" fillId="0" borderId="4" xfId="1" applyFont="1" applyFill="1" applyBorder="1" applyAlignment="1" applyProtection="1">
      <alignment horizontal="right" wrapText="1"/>
    </xf>
    <xf numFmtId="0" fontId="23" fillId="2" borderId="3" xfId="0" quotePrefix="1" applyFont="1" applyFill="1" applyBorder="1" applyAlignment="1">
      <alignment horizontal="left" vertical="center"/>
    </xf>
    <xf numFmtId="0" fontId="26" fillId="2" borderId="3" xfId="0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 wrapText="1"/>
    </xf>
    <xf numFmtId="0" fontId="23" fillId="2" borderId="3" xfId="0" quotePrefix="1" applyFont="1" applyFill="1" applyBorder="1" applyAlignment="1">
      <alignment horizontal="left" vertical="center" wrapText="1"/>
    </xf>
    <xf numFmtId="0" fontId="23" fillId="2" borderId="3" xfId="0" applyNumberFormat="1" applyFont="1" applyFill="1" applyBorder="1" applyAlignment="1" applyProtection="1">
      <alignment vertical="center" wrapText="1"/>
    </xf>
    <xf numFmtId="0" fontId="16" fillId="2" borderId="3" xfId="0" applyFont="1" applyFill="1" applyBorder="1" applyAlignment="1">
      <alignment horizontal="left" vertical="center"/>
    </xf>
    <xf numFmtId="0" fontId="16" fillId="2" borderId="3" xfId="0" applyNumberFormat="1" applyFont="1" applyFill="1" applyBorder="1" applyAlignment="1" applyProtection="1">
      <alignment horizontal="left" vertical="center"/>
    </xf>
    <xf numFmtId="43" fontId="5" fillId="2" borderId="3" xfId="1" applyFont="1" applyFill="1" applyBorder="1" applyAlignment="1" applyProtection="1">
      <alignment horizontal="right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/>
    <xf numFmtId="0" fontId="11" fillId="0" borderId="0" xfId="0" applyFont="1"/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/>
    </xf>
    <xf numFmtId="0" fontId="23" fillId="2" borderId="3" xfId="0" applyNumberFormat="1" applyFont="1" applyFill="1" applyBorder="1" applyAlignment="1" applyProtection="1">
      <alignment horizontal="center" wrapText="1"/>
    </xf>
    <xf numFmtId="0" fontId="24" fillId="0" borderId="3" xfId="0" applyFont="1" applyBorder="1"/>
    <xf numFmtId="0" fontId="24" fillId="0" borderId="3" xfId="0" applyFont="1" applyBorder="1" applyAlignment="1">
      <alignment horizontal="center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43" fontId="5" fillId="0" borderId="3" xfId="1" applyFont="1" applyFill="1" applyBorder="1" applyAlignment="1" applyProtection="1">
      <alignment horizontal="center" vertical="center" wrapText="1"/>
    </xf>
    <xf numFmtId="0" fontId="27" fillId="2" borderId="3" xfId="0" quotePrefix="1" applyFont="1" applyFill="1" applyBorder="1" applyAlignment="1">
      <alignment horizontal="left" vertical="center" wrapText="1"/>
    </xf>
    <xf numFmtId="43" fontId="5" fillId="2" borderId="4" xfId="1" applyFont="1" applyFill="1" applyBorder="1" applyAlignment="1">
      <alignment horizontal="right" wrapText="1"/>
    </xf>
    <xf numFmtId="43" fontId="22" fillId="2" borderId="4" xfId="1" applyFont="1" applyFill="1" applyBorder="1" applyAlignment="1">
      <alignment horizontal="right"/>
    </xf>
    <xf numFmtId="0" fontId="21" fillId="0" borderId="3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5" fillId="2" borderId="2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24" fillId="0" borderId="3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25" fillId="0" borderId="3" xfId="0" applyFont="1" applyBorder="1" applyAlignment="1">
      <alignment horizontal="left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43" fontId="10" fillId="0" borderId="3" xfId="1" applyFont="1" applyFill="1" applyBorder="1" applyAlignment="1">
      <alignment horizontal="right"/>
    </xf>
    <xf numFmtId="43" fontId="5" fillId="0" borderId="4" xfId="1" applyFont="1" applyFill="1" applyBorder="1" applyAlignment="1">
      <alignment horizontal="right"/>
    </xf>
    <xf numFmtId="43" fontId="10" fillId="0" borderId="4" xfId="1" applyFont="1" applyFill="1" applyBorder="1" applyAlignment="1">
      <alignment horizontal="right"/>
    </xf>
    <xf numFmtId="43" fontId="24" fillId="0" borderId="3" xfId="1" applyFont="1" applyFill="1" applyBorder="1"/>
    <xf numFmtId="0" fontId="22" fillId="2" borderId="1" xfId="0" applyNumberFormat="1" applyFont="1" applyFill="1" applyBorder="1" applyAlignment="1" applyProtection="1">
      <alignment horizontal="right" vertical="center" wrapText="1"/>
    </xf>
    <xf numFmtId="0" fontId="22" fillId="2" borderId="2" xfId="0" applyNumberFormat="1" applyFont="1" applyFill="1" applyBorder="1" applyAlignment="1" applyProtection="1">
      <alignment horizontal="right" vertical="center" wrapText="1"/>
    </xf>
    <xf numFmtId="0" fontId="22" fillId="2" borderId="4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3" fontId="9" fillId="3" borderId="1" xfId="0" quotePrefix="1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3" fontId="9" fillId="5" borderId="1" xfId="1" quotePrefix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43" fontId="9" fillId="2" borderId="3" xfId="1" applyFont="1" applyFill="1" applyBorder="1" applyAlignment="1">
      <alignment horizontal="right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5" fillId="2" borderId="1" xfId="0" applyNumberFormat="1" applyFont="1" applyFill="1" applyBorder="1" applyAlignment="1" applyProtection="1">
      <alignment horizontal="right" vertical="center" wrapText="1"/>
    </xf>
    <xf numFmtId="0" fontId="5" fillId="2" borderId="2" xfId="0" applyNumberFormat="1" applyFont="1" applyFill="1" applyBorder="1" applyAlignment="1" applyProtection="1">
      <alignment horizontal="righ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 applyProtection="1">
      <alignment horizontal="right" vertical="center" wrapText="1"/>
    </xf>
    <xf numFmtId="0" fontId="22" fillId="2" borderId="2" xfId="0" applyNumberFormat="1" applyFont="1" applyFill="1" applyBorder="1" applyAlignment="1" applyProtection="1">
      <alignment horizontal="right" vertical="center" wrapText="1"/>
    </xf>
    <xf numFmtId="0" fontId="22" fillId="2" borderId="4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indent="1"/>
    </xf>
    <xf numFmtId="0" fontId="5" fillId="2" borderId="2" xfId="0" applyNumberFormat="1" applyFont="1" applyFill="1" applyBorder="1" applyAlignment="1" applyProtection="1">
      <alignment horizontal="left" vertical="center" wrapText="1" indent="1"/>
    </xf>
    <xf numFmtId="0" fontId="5" fillId="2" borderId="4" xfId="0" applyNumberFormat="1" applyFont="1" applyFill="1" applyBorder="1" applyAlignment="1" applyProtection="1">
      <alignment horizontal="left" vertical="center" wrapText="1" inden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0" fontId="5" fillId="2" borderId="11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43" fontId="9" fillId="0" borderId="3" xfId="1" applyFont="1" applyFill="1" applyBorder="1" applyAlignment="1">
      <alignment horizontal="right"/>
    </xf>
    <xf numFmtId="0" fontId="10" fillId="0" borderId="2" xfId="0" applyNumberFormat="1" applyFont="1" applyFill="1" applyBorder="1" applyAlignment="1" applyProtection="1">
      <alignment horizontal="left" vertical="center" wrapText="1" indent="1"/>
    </xf>
    <xf numFmtId="0" fontId="10" fillId="0" borderId="4" xfId="0" applyNumberFormat="1" applyFont="1" applyFill="1" applyBorder="1" applyAlignment="1" applyProtection="1">
      <alignment horizontal="left" vertical="center" wrapText="1" indent="1"/>
    </xf>
    <xf numFmtId="0" fontId="0" fillId="0" borderId="0" xfId="0" applyFill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22" workbookViewId="0">
      <selection activeCell="H41" sqref="H41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89" t="s">
        <v>190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189" t="s">
        <v>18</v>
      </c>
      <c r="B3" s="189"/>
      <c r="C3" s="189"/>
      <c r="D3" s="189"/>
      <c r="E3" s="189"/>
      <c r="F3" s="189"/>
      <c r="G3" s="189"/>
      <c r="H3" s="189"/>
      <c r="I3" s="202"/>
      <c r="J3" s="202"/>
    </row>
    <row r="4" spans="1:10" ht="18" x14ac:dyDescent="0.25">
      <c r="A4" s="23"/>
      <c r="B4" s="23"/>
      <c r="C4" s="23"/>
      <c r="D4" s="23"/>
      <c r="E4" s="23"/>
      <c r="F4" s="23"/>
      <c r="G4" s="23"/>
      <c r="H4" s="23"/>
      <c r="I4" s="5"/>
      <c r="J4" s="5"/>
    </row>
    <row r="5" spans="1:10" ht="15.75" x14ac:dyDescent="0.25">
      <c r="A5" s="189" t="s">
        <v>24</v>
      </c>
      <c r="B5" s="190"/>
      <c r="C5" s="190"/>
      <c r="D5" s="190"/>
      <c r="E5" s="190"/>
      <c r="F5" s="190"/>
      <c r="G5" s="190"/>
      <c r="H5" s="190"/>
      <c r="I5" s="190"/>
      <c r="J5" s="190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0" t="s">
        <v>31</v>
      </c>
    </row>
    <row r="7" spans="1:10" ht="25.5" x14ac:dyDescent="0.25">
      <c r="A7" s="26"/>
      <c r="B7" s="27"/>
      <c r="C7" s="27"/>
      <c r="D7" s="28"/>
      <c r="E7" s="29"/>
      <c r="F7" s="3" t="s">
        <v>165</v>
      </c>
      <c r="G7" s="3" t="s">
        <v>166</v>
      </c>
      <c r="H7" s="3" t="s">
        <v>167</v>
      </c>
      <c r="I7" s="3" t="s">
        <v>160</v>
      </c>
      <c r="J7" s="3" t="s">
        <v>168</v>
      </c>
    </row>
    <row r="8" spans="1:10" x14ac:dyDescent="0.25">
      <c r="A8" s="194" t="s">
        <v>0</v>
      </c>
      <c r="B8" s="188"/>
      <c r="C8" s="188"/>
      <c r="D8" s="188"/>
      <c r="E8" s="203"/>
      <c r="F8" s="177">
        <v>1094698.55</v>
      </c>
      <c r="G8" s="104">
        <v>1308529.21</v>
      </c>
      <c r="H8" s="104">
        <v>1340109.3500000001</v>
      </c>
      <c r="I8" s="104">
        <v>1340109.3500000001</v>
      </c>
      <c r="J8" s="104">
        <v>1340109.3500000001</v>
      </c>
    </row>
    <row r="9" spans="1:10" x14ac:dyDescent="0.25">
      <c r="A9" s="204" t="s">
        <v>32</v>
      </c>
      <c r="B9" s="205"/>
      <c r="C9" s="205"/>
      <c r="D9" s="205"/>
      <c r="E9" s="201"/>
      <c r="F9" s="178">
        <v>1094698.55</v>
      </c>
      <c r="G9" s="104">
        <v>1308529.21</v>
      </c>
      <c r="H9" s="104">
        <v>1340109.3500000001</v>
      </c>
      <c r="I9" s="104">
        <v>1340109.3500000001</v>
      </c>
      <c r="J9" s="104">
        <v>1340109.3500000001</v>
      </c>
    </row>
    <row r="10" spans="1:10" x14ac:dyDescent="0.25">
      <c r="A10" s="206" t="s">
        <v>33</v>
      </c>
      <c r="B10" s="201"/>
      <c r="C10" s="201"/>
      <c r="D10" s="201"/>
      <c r="E10" s="201"/>
      <c r="F10" s="178">
        <v>0</v>
      </c>
      <c r="G10" s="105"/>
      <c r="H10" s="50"/>
      <c r="I10" s="50"/>
      <c r="J10" s="50"/>
    </row>
    <row r="11" spans="1:10" x14ac:dyDescent="0.25">
      <c r="A11" s="31" t="s">
        <v>1</v>
      </c>
      <c r="B11" s="38"/>
      <c r="C11" s="38"/>
      <c r="D11" s="38"/>
      <c r="E11" s="38"/>
      <c r="F11" s="177">
        <v>1094341.5900000001</v>
      </c>
      <c r="G11" s="104">
        <v>1312036.17</v>
      </c>
      <c r="H11" s="104">
        <v>1340109.3500000001</v>
      </c>
      <c r="I11" s="104">
        <v>1340109.3500000001</v>
      </c>
      <c r="J11" s="104">
        <v>1340109.3500000001</v>
      </c>
    </row>
    <row r="12" spans="1:10" x14ac:dyDescent="0.25">
      <c r="A12" s="207" t="s">
        <v>34</v>
      </c>
      <c r="B12" s="205"/>
      <c r="C12" s="205"/>
      <c r="D12" s="205"/>
      <c r="E12" s="205"/>
      <c r="F12" s="178">
        <v>1078253.53</v>
      </c>
      <c r="G12" s="105">
        <v>1294022.25</v>
      </c>
      <c r="H12" s="50">
        <f>H11-H13</f>
        <v>1330109.3500000001</v>
      </c>
      <c r="I12" s="50">
        <f t="shared" ref="I12:J12" si="0">I11-I13</f>
        <v>1330109.3500000001</v>
      </c>
      <c r="J12" s="50">
        <f t="shared" si="0"/>
        <v>1330109.3500000001</v>
      </c>
    </row>
    <row r="13" spans="1:10" x14ac:dyDescent="0.25">
      <c r="A13" s="200" t="s">
        <v>35</v>
      </c>
      <c r="B13" s="201"/>
      <c r="C13" s="201"/>
      <c r="D13" s="201"/>
      <c r="E13" s="201"/>
      <c r="F13" s="179">
        <v>16088.06</v>
      </c>
      <c r="G13" s="107">
        <v>14506.96</v>
      </c>
      <c r="H13" s="50">
        <v>10000</v>
      </c>
      <c r="I13" s="50">
        <v>10000</v>
      </c>
      <c r="J13" s="50">
        <v>10000</v>
      </c>
    </row>
    <row r="14" spans="1:10" x14ac:dyDescent="0.25">
      <c r="A14" s="187" t="s">
        <v>55</v>
      </c>
      <c r="B14" s="188"/>
      <c r="C14" s="188"/>
      <c r="D14" s="188"/>
      <c r="E14" s="188"/>
      <c r="F14" s="180">
        <v>356.96</v>
      </c>
      <c r="G14" s="104">
        <f>G8-G11</f>
        <v>-3506.9599999999627</v>
      </c>
      <c r="H14" s="104">
        <f>H8-H11</f>
        <v>0</v>
      </c>
      <c r="I14" s="104">
        <f t="shared" ref="I14:J14" si="1">I8-I11</f>
        <v>0</v>
      </c>
      <c r="J14" s="104">
        <f t="shared" si="1"/>
        <v>0</v>
      </c>
    </row>
    <row r="15" spans="1:10" ht="18" x14ac:dyDescent="0.25">
      <c r="A15" s="23"/>
      <c r="B15" s="21"/>
      <c r="C15" s="21"/>
      <c r="D15" s="21"/>
      <c r="E15" s="21"/>
      <c r="F15" s="21"/>
      <c r="G15" s="21"/>
      <c r="H15" s="22"/>
      <c r="I15" s="22"/>
      <c r="J15" s="22"/>
    </row>
    <row r="16" spans="1:10" ht="15.75" x14ac:dyDescent="0.25">
      <c r="A16" s="189" t="s">
        <v>25</v>
      </c>
      <c r="B16" s="190"/>
      <c r="C16" s="190"/>
      <c r="D16" s="190"/>
      <c r="E16" s="190"/>
      <c r="F16" s="190"/>
      <c r="G16" s="190"/>
      <c r="H16" s="190"/>
      <c r="I16" s="190"/>
      <c r="J16" s="190"/>
    </row>
    <row r="17" spans="1:10" ht="18" x14ac:dyDescent="0.25">
      <c r="A17" s="23"/>
      <c r="B17" s="21"/>
      <c r="C17" s="21"/>
      <c r="D17" s="21"/>
      <c r="E17" s="21"/>
      <c r="F17" s="21"/>
      <c r="G17" s="21"/>
      <c r="H17" s="22"/>
      <c r="I17" s="22"/>
      <c r="J17" s="22"/>
    </row>
    <row r="18" spans="1:10" ht="25.5" x14ac:dyDescent="0.25">
      <c r="A18" s="26"/>
      <c r="B18" s="27"/>
      <c r="C18" s="27"/>
      <c r="D18" s="28"/>
      <c r="E18" s="29"/>
      <c r="F18" s="3" t="s">
        <v>165</v>
      </c>
      <c r="G18" s="3" t="s">
        <v>166</v>
      </c>
      <c r="H18" s="3" t="s">
        <v>167</v>
      </c>
      <c r="I18" s="3" t="s">
        <v>160</v>
      </c>
      <c r="J18" s="3" t="s">
        <v>168</v>
      </c>
    </row>
    <row r="19" spans="1:10" x14ac:dyDescent="0.25">
      <c r="A19" s="200" t="s">
        <v>36</v>
      </c>
      <c r="B19" s="201"/>
      <c r="C19" s="201"/>
      <c r="D19" s="201"/>
      <c r="E19" s="201"/>
      <c r="F19" s="107"/>
      <c r="G19" s="107"/>
      <c r="H19" s="107"/>
      <c r="I19" s="107"/>
      <c r="J19" s="106"/>
    </row>
    <row r="20" spans="1:10" x14ac:dyDescent="0.25">
      <c r="A20" s="200" t="s">
        <v>37</v>
      </c>
      <c r="B20" s="201"/>
      <c r="C20" s="201"/>
      <c r="D20" s="201"/>
      <c r="E20" s="201"/>
      <c r="F20" s="107"/>
      <c r="G20" s="107"/>
      <c r="H20" s="107"/>
      <c r="I20" s="107"/>
      <c r="J20" s="106"/>
    </row>
    <row r="21" spans="1:10" x14ac:dyDescent="0.25">
      <c r="A21" s="187" t="s">
        <v>2</v>
      </c>
      <c r="B21" s="188"/>
      <c r="C21" s="188"/>
      <c r="D21" s="188"/>
      <c r="E21" s="188"/>
      <c r="F21" s="104">
        <f>F19-F20</f>
        <v>0</v>
      </c>
      <c r="G21" s="104">
        <f t="shared" ref="G21:J21" si="2">G19-G20</f>
        <v>0</v>
      </c>
      <c r="H21" s="104">
        <f t="shared" si="2"/>
        <v>0</v>
      </c>
      <c r="I21" s="104">
        <f t="shared" si="2"/>
        <v>0</v>
      </c>
      <c r="J21" s="104">
        <f t="shared" si="2"/>
        <v>0</v>
      </c>
    </row>
    <row r="22" spans="1:10" x14ac:dyDescent="0.25">
      <c r="A22" s="187" t="s">
        <v>56</v>
      </c>
      <c r="B22" s="188"/>
      <c r="C22" s="188"/>
      <c r="D22" s="188"/>
      <c r="E22" s="188"/>
      <c r="F22" s="177">
        <f>F14+F21</f>
        <v>356.96</v>
      </c>
      <c r="G22" s="177">
        <f t="shared" ref="G22" si="3">G14+G21</f>
        <v>-3506.9599999999627</v>
      </c>
      <c r="H22" s="104">
        <f t="shared" ref="H22:J22" si="4">H14+H21</f>
        <v>0</v>
      </c>
      <c r="I22" s="104">
        <f t="shared" si="4"/>
        <v>0</v>
      </c>
      <c r="J22" s="104">
        <f t="shared" si="4"/>
        <v>0</v>
      </c>
    </row>
    <row r="23" spans="1:10" ht="18" x14ac:dyDescent="0.25">
      <c r="A23" s="20"/>
      <c r="B23" s="21"/>
      <c r="C23" s="21"/>
      <c r="D23" s="21"/>
      <c r="E23" s="21"/>
      <c r="F23" s="21"/>
      <c r="G23" s="21"/>
      <c r="H23" s="22"/>
      <c r="I23" s="22"/>
      <c r="J23" s="22"/>
    </row>
    <row r="24" spans="1:10" ht="15.75" x14ac:dyDescent="0.25">
      <c r="A24" s="189" t="s">
        <v>57</v>
      </c>
      <c r="B24" s="190"/>
      <c r="C24" s="190"/>
      <c r="D24" s="190"/>
      <c r="E24" s="190"/>
      <c r="F24" s="190"/>
      <c r="G24" s="190"/>
      <c r="H24" s="190"/>
      <c r="I24" s="190"/>
      <c r="J24" s="190"/>
    </row>
    <row r="25" spans="1:10" ht="15.7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25.5" x14ac:dyDescent="0.25">
      <c r="A26" s="26"/>
      <c r="B26" s="27"/>
      <c r="C26" s="27"/>
      <c r="D26" s="28"/>
      <c r="E26" s="29"/>
      <c r="F26" s="3" t="s">
        <v>165</v>
      </c>
      <c r="G26" s="3" t="s">
        <v>166</v>
      </c>
      <c r="H26" s="3" t="s">
        <v>167</v>
      </c>
      <c r="I26" s="3" t="s">
        <v>160</v>
      </c>
      <c r="J26" s="3" t="s">
        <v>168</v>
      </c>
    </row>
    <row r="27" spans="1:10" ht="15" customHeight="1" x14ac:dyDescent="0.25">
      <c r="A27" s="191" t="s">
        <v>58</v>
      </c>
      <c r="B27" s="192"/>
      <c r="C27" s="192"/>
      <c r="D27" s="192"/>
      <c r="E27" s="193"/>
      <c r="F27" s="182">
        <v>356.96</v>
      </c>
      <c r="G27" s="110">
        <v>11131.07</v>
      </c>
      <c r="H27" s="181">
        <v>7396.27</v>
      </c>
      <c r="I27" s="110">
        <v>0</v>
      </c>
      <c r="J27" s="111">
        <v>0</v>
      </c>
    </row>
    <row r="28" spans="1:10" ht="15" customHeight="1" x14ac:dyDescent="0.25">
      <c r="A28" s="187" t="s">
        <v>59</v>
      </c>
      <c r="B28" s="188"/>
      <c r="C28" s="188"/>
      <c r="D28" s="188"/>
      <c r="E28" s="188"/>
      <c r="F28" s="177">
        <v>10774.11</v>
      </c>
      <c r="G28" s="108">
        <f t="shared" ref="G28" si="5">G22+G27</f>
        <v>7624.110000000037</v>
      </c>
      <c r="H28" s="108">
        <v>317.36</v>
      </c>
      <c r="I28" s="108">
        <f t="shared" ref="I28:J28" si="6">I22+I27</f>
        <v>0</v>
      </c>
      <c r="J28" s="109">
        <f t="shared" si="6"/>
        <v>0</v>
      </c>
    </row>
    <row r="29" spans="1:10" ht="45" customHeight="1" x14ac:dyDescent="0.25">
      <c r="A29" s="194" t="s">
        <v>60</v>
      </c>
      <c r="B29" s="195"/>
      <c r="C29" s="195"/>
      <c r="D29" s="195"/>
      <c r="E29" s="196"/>
      <c r="F29" s="177">
        <v>11131.07</v>
      </c>
      <c r="G29" s="176">
        <f>G14+G21+G27-G28</f>
        <v>0</v>
      </c>
      <c r="H29" s="108">
        <f t="shared" ref="H29:J29" si="7">H14+H21+H27-H28</f>
        <v>7078.9100000000008</v>
      </c>
      <c r="I29" s="108">
        <f t="shared" si="7"/>
        <v>0</v>
      </c>
      <c r="J29" s="109">
        <f t="shared" si="7"/>
        <v>0</v>
      </c>
    </row>
    <row r="30" spans="1:10" ht="15.75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15.75" x14ac:dyDescent="0.25">
      <c r="A31" s="197" t="s">
        <v>54</v>
      </c>
      <c r="B31" s="197"/>
      <c r="C31" s="197"/>
      <c r="D31" s="197"/>
      <c r="E31" s="197"/>
      <c r="F31" s="197"/>
      <c r="G31" s="197"/>
      <c r="H31" s="197"/>
      <c r="I31" s="197"/>
      <c r="J31" s="197"/>
    </row>
    <row r="32" spans="1:10" ht="18" x14ac:dyDescent="0.25">
      <c r="A32" s="41"/>
      <c r="B32" s="42"/>
      <c r="C32" s="42"/>
      <c r="D32" s="42"/>
      <c r="E32" s="42"/>
      <c r="F32" s="42"/>
      <c r="G32" s="42"/>
      <c r="H32" s="43"/>
      <c r="I32" s="43"/>
      <c r="J32" s="43"/>
    </row>
    <row r="33" spans="1:10" ht="25.5" x14ac:dyDescent="0.25">
      <c r="A33" s="44"/>
      <c r="B33" s="45"/>
      <c r="C33" s="45"/>
      <c r="D33" s="46"/>
      <c r="E33" s="47"/>
      <c r="F33" s="48" t="s">
        <v>165</v>
      </c>
      <c r="G33" s="3" t="s">
        <v>166</v>
      </c>
      <c r="H33" s="3" t="s">
        <v>167</v>
      </c>
      <c r="I33" s="3" t="s">
        <v>160</v>
      </c>
      <c r="J33" s="3" t="s">
        <v>168</v>
      </c>
    </row>
    <row r="34" spans="1:10" x14ac:dyDescent="0.25">
      <c r="A34" s="191" t="s">
        <v>58</v>
      </c>
      <c r="B34" s="192"/>
      <c r="C34" s="192"/>
      <c r="D34" s="192"/>
      <c r="E34" s="193"/>
      <c r="F34" s="110"/>
      <c r="G34" s="110">
        <f>F37</f>
        <v>0</v>
      </c>
      <c r="H34" s="110">
        <f>G37</f>
        <v>0</v>
      </c>
      <c r="I34" s="110">
        <f>H37</f>
        <v>0</v>
      </c>
      <c r="J34" s="111">
        <f>I37</f>
        <v>0</v>
      </c>
    </row>
    <row r="35" spans="1:10" ht="28.5" customHeight="1" x14ac:dyDescent="0.25">
      <c r="A35" s="191" t="s">
        <v>61</v>
      </c>
      <c r="B35" s="192"/>
      <c r="C35" s="192"/>
      <c r="D35" s="192"/>
      <c r="E35" s="193"/>
      <c r="F35" s="110"/>
      <c r="G35" s="110"/>
      <c r="H35" s="110"/>
      <c r="I35" s="110">
        <v>0</v>
      </c>
      <c r="J35" s="111">
        <v>0</v>
      </c>
    </row>
    <row r="36" spans="1:10" x14ac:dyDescent="0.25">
      <c r="A36" s="191" t="s">
        <v>62</v>
      </c>
      <c r="B36" s="198"/>
      <c r="C36" s="198"/>
      <c r="D36" s="198"/>
      <c r="E36" s="199"/>
      <c r="F36" s="110"/>
      <c r="G36" s="110"/>
      <c r="H36" s="110">
        <v>0</v>
      </c>
      <c r="I36" s="110">
        <v>0</v>
      </c>
      <c r="J36" s="111">
        <v>0</v>
      </c>
    </row>
    <row r="37" spans="1:10" ht="15" customHeight="1" x14ac:dyDescent="0.25">
      <c r="A37" s="187" t="s">
        <v>59</v>
      </c>
      <c r="B37" s="188"/>
      <c r="C37" s="188"/>
      <c r="D37" s="188"/>
      <c r="E37" s="188"/>
      <c r="F37" s="112">
        <f>F34-F35+F36</f>
        <v>0</v>
      </c>
      <c r="G37" s="112"/>
      <c r="H37" s="112">
        <f t="shared" ref="H37:J37" si="8">H34-H35+H36</f>
        <v>0</v>
      </c>
      <c r="I37" s="112">
        <f t="shared" si="8"/>
        <v>0</v>
      </c>
      <c r="J37" s="113">
        <f t="shared" si="8"/>
        <v>0</v>
      </c>
    </row>
    <row r="38" spans="1:10" ht="17.25" customHeight="1" x14ac:dyDescent="0.25"/>
    <row r="39" spans="1:10" x14ac:dyDescent="0.25">
      <c r="A39" s="234" t="s">
        <v>191</v>
      </c>
      <c r="B39" s="235"/>
      <c r="C39" s="235"/>
      <c r="D39" s="235"/>
      <c r="E39" s="235"/>
      <c r="F39" s="235"/>
      <c r="G39" s="235"/>
      <c r="H39" s="235"/>
      <c r="I39" s="235"/>
      <c r="J39" s="235"/>
    </row>
    <row r="40" spans="1:10" ht="9" customHeight="1" x14ac:dyDescent="0.25"/>
    <row r="41" spans="1:10" x14ac:dyDescent="0.25">
      <c r="I41" t="s">
        <v>163</v>
      </c>
    </row>
    <row r="42" spans="1:10" x14ac:dyDescent="0.25">
      <c r="I42" t="s">
        <v>164</v>
      </c>
    </row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opLeftCell="A10" workbookViewId="0">
      <selection activeCell="F74" sqref="F7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89" t="s">
        <v>190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189" t="s">
        <v>18</v>
      </c>
      <c r="B3" s="189"/>
      <c r="C3" s="189"/>
      <c r="D3" s="189"/>
      <c r="E3" s="189"/>
      <c r="F3" s="189"/>
      <c r="G3" s="189"/>
      <c r="H3" s="189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189" t="s">
        <v>4</v>
      </c>
      <c r="B5" s="189"/>
      <c r="C5" s="189"/>
      <c r="D5" s="189"/>
      <c r="E5" s="189"/>
      <c r="F5" s="189"/>
      <c r="G5" s="189"/>
      <c r="H5" s="189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15.75" customHeight="1" x14ac:dyDescent="0.25">
      <c r="A7" s="189" t="s">
        <v>38</v>
      </c>
      <c r="B7" s="189"/>
      <c r="C7" s="189"/>
      <c r="D7" s="189"/>
      <c r="E7" s="189"/>
      <c r="F7" s="189"/>
      <c r="G7" s="189"/>
      <c r="H7" s="189"/>
    </row>
    <row r="8" spans="1:10" ht="18" x14ac:dyDescent="0.25">
      <c r="A8" s="4"/>
      <c r="B8" s="4"/>
      <c r="C8" s="4"/>
      <c r="D8" s="4"/>
      <c r="E8" s="4"/>
      <c r="F8" s="4"/>
      <c r="G8" s="5"/>
      <c r="H8" s="5"/>
    </row>
    <row r="9" spans="1:10" ht="25.5" x14ac:dyDescent="0.25">
      <c r="A9" s="19" t="s">
        <v>5</v>
      </c>
      <c r="B9" s="18" t="s">
        <v>6</v>
      </c>
      <c r="C9" s="18" t="s">
        <v>3</v>
      </c>
      <c r="D9" s="18" t="s">
        <v>170</v>
      </c>
      <c r="E9" s="19" t="s">
        <v>166</v>
      </c>
      <c r="F9" s="19" t="s">
        <v>171</v>
      </c>
      <c r="G9" s="19" t="s">
        <v>154</v>
      </c>
      <c r="H9" s="19" t="s">
        <v>172</v>
      </c>
    </row>
    <row r="10" spans="1:10" ht="15.75" x14ac:dyDescent="0.25">
      <c r="A10" s="117"/>
      <c r="B10" s="118"/>
      <c r="C10" s="119" t="s">
        <v>0</v>
      </c>
      <c r="D10" s="120">
        <f>SUM(D11,D26)</f>
        <v>1094698.55</v>
      </c>
      <c r="E10" s="121">
        <f t="shared" ref="E10" si="0">SUM(E11,E26)</f>
        <v>1308529.21</v>
      </c>
      <c r="F10" s="121">
        <f t="shared" ref="F10" si="1">SUM(F11,F26)</f>
        <v>1340109.3500000001</v>
      </c>
      <c r="G10" s="120">
        <v>1316526.45</v>
      </c>
      <c r="H10" s="120">
        <v>1316526.45</v>
      </c>
    </row>
    <row r="11" spans="1:10" ht="15.75" customHeight="1" x14ac:dyDescent="0.25">
      <c r="A11" s="62">
        <v>6</v>
      </c>
      <c r="B11" s="62"/>
      <c r="C11" s="62" t="s">
        <v>7</v>
      </c>
      <c r="D11" s="94">
        <f t="shared" ref="D11:E11" si="2">SUM(D12,D16,D18,D23)</f>
        <v>1094698.55</v>
      </c>
      <c r="E11" s="94">
        <f t="shared" si="2"/>
        <v>1308529.21</v>
      </c>
      <c r="F11" s="94">
        <f t="shared" ref="F11" si="3">SUM(F12,F16,F18,F23)</f>
        <v>1340109.3500000001</v>
      </c>
      <c r="G11" s="120">
        <v>1316526.45</v>
      </c>
      <c r="H11" s="120">
        <v>1316526.45</v>
      </c>
    </row>
    <row r="12" spans="1:10" ht="63" x14ac:dyDescent="0.25">
      <c r="A12" s="62"/>
      <c r="B12" s="62">
        <v>63</v>
      </c>
      <c r="C12" s="62" t="s">
        <v>27</v>
      </c>
      <c r="D12" s="94">
        <f t="shared" ref="D12:E12" si="4">SUM(D13:D15)</f>
        <v>890022.44</v>
      </c>
      <c r="E12" s="94">
        <f t="shared" si="4"/>
        <v>1079072.5</v>
      </c>
      <c r="F12" s="94">
        <f t="shared" ref="F12" si="5">SUM(F13:F15)</f>
        <v>1107082.08</v>
      </c>
      <c r="G12" s="94">
        <v>1107082.08</v>
      </c>
      <c r="H12" s="94">
        <v>1107082.08</v>
      </c>
    </row>
    <row r="13" spans="1:10" ht="75" x14ac:dyDescent="0.25">
      <c r="A13" s="122"/>
      <c r="B13" s="122">
        <v>6361</v>
      </c>
      <c r="C13" s="123" t="s">
        <v>63</v>
      </c>
      <c r="D13" s="97">
        <v>855271.32</v>
      </c>
      <c r="E13" s="97">
        <v>1014492.5</v>
      </c>
      <c r="F13" s="97">
        <v>1013682.08</v>
      </c>
      <c r="G13" s="97"/>
      <c r="H13" s="97"/>
    </row>
    <row r="14" spans="1:10" ht="75" x14ac:dyDescent="0.25">
      <c r="A14" s="122"/>
      <c r="B14" s="122">
        <v>6362</v>
      </c>
      <c r="C14" s="88" t="s">
        <v>64</v>
      </c>
      <c r="D14" s="97">
        <v>7562.88</v>
      </c>
      <c r="E14" s="97">
        <v>10000</v>
      </c>
      <c r="F14" s="97">
        <v>10000</v>
      </c>
      <c r="G14" s="97"/>
      <c r="H14" s="97"/>
    </row>
    <row r="15" spans="1:10" ht="75" x14ac:dyDescent="0.25">
      <c r="A15" s="122"/>
      <c r="B15" s="122">
        <v>6393</v>
      </c>
      <c r="C15" s="88" t="s">
        <v>65</v>
      </c>
      <c r="D15" s="97">
        <v>27188.240000000002</v>
      </c>
      <c r="E15" s="97">
        <v>54580</v>
      </c>
      <c r="F15" s="97">
        <v>83400</v>
      </c>
      <c r="G15" s="97"/>
      <c r="H15" s="97"/>
    </row>
    <row r="16" spans="1:10" ht="63" x14ac:dyDescent="0.25">
      <c r="A16" s="122"/>
      <c r="B16" s="124">
        <v>65</v>
      </c>
      <c r="C16" s="125" t="s">
        <v>66</v>
      </c>
      <c r="D16" s="94">
        <f t="shared" ref="D16:F16" si="6">D17</f>
        <v>7954.25</v>
      </c>
      <c r="E16" s="94">
        <v>13100</v>
      </c>
      <c r="F16" s="94">
        <f t="shared" si="6"/>
        <v>16700</v>
      </c>
      <c r="G16" s="94">
        <v>16700</v>
      </c>
      <c r="H16" s="94">
        <v>16700</v>
      </c>
    </row>
    <row r="17" spans="1:8" ht="30" x14ac:dyDescent="0.25">
      <c r="A17" s="122"/>
      <c r="B17" s="122">
        <v>6526</v>
      </c>
      <c r="C17" s="126" t="s">
        <v>67</v>
      </c>
      <c r="D17" s="97">
        <v>7954.25</v>
      </c>
      <c r="E17" s="97">
        <v>13100</v>
      </c>
      <c r="F17" s="97">
        <v>16700</v>
      </c>
      <c r="G17" s="97"/>
      <c r="H17" s="97"/>
    </row>
    <row r="18" spans="1:8" ht="63" x14ac:dyDescent="0.25">
      <c r="A18" s="124"/>
      <c r="B18" s="124">
        <v>66</v>
      </c>
      <c r="C18" s="125" t="s">
        <v>68</v>
      </c>
      <c r="D18" s="94">
        <f t="shared" ref="D18:E18" si="7">SUM(D19:D22)</f>
        <v>434.55</v>
      </c>
      <c r="E18" s="94">
        <f t="shared" si="7"/>
        <v>4225</v>
      </c>
      <c r="F18" s="94">
        <f t="shared" ref="F18" si="8">SUM(F19:F22)</f>
        <v>4225</v>
      </c>
      <c r="G18" s="94">
        <v>4225</v>
      </c>
      <c r="H18" s="94">
        <v>4225</v>
      </c>
    </row>
    <row r="19" spans="1:8" ht="30" x14ac:dyDescent="0.25">
      <c r="A19" s="122"/>
      <c r="B19" s="122">
        <v>6614</v>
      </c>
      <c r="C19" s="126" t="s">
        <v>69</v>
      </c>
      <c r="D19" s="97">
        <v>34.549999999999997</v>
      </c>
      <c r="E19" s="97">
        <v>1600</v>
      </c>
      <c r="F19" s="97">
        <v>500</v>
      </c>
      <c r="G19" s="97"/>
      <c r="H19" s="97"/>
    </row>
    <row r="20" spans="1:8" ht="30" x14ac:dyDescent="0.25">
      <c r="A20" s="122"/>
      <c r="B20" s="122">
        <v>6615</v>
      </c>
      <c r="C20" s="126" t="s">
        <v>70</v>
      </c>
      <c r="D20" s="97">
        <v>400</v>
      </c>
      <c r="E20" s="97">
        <v>1625</v>
      </c>
      <c r="F20" s="97">
        <v>2725</v>
      </c>
      <c r="G20" s="97"/>
      <c r="H20" s="97"/>
    </row>
    <row r="21" spans="1:8" ht="15.75" x14ac:dyDescent="0.25">
      <c r="A21" s="122"/>
      <c r="B21" s="122">
        <v>6631</v>
      </c>
      <c r="C21" s="126" t="s">
        <v>71</v>
      </c>
      <c r="D21" s="97">
        <v>0</v>
      </c>
      <c r="E21" s="97"/>
      <c r="F21" s="97"/>
      <c r="G21" s="97"/>
      <c r="H21" s="97"/>
    </row>
    <row r="22" spans="1:8" ht="15.75" x14ac:dyDescent="0.25">
      <c r="A22" s="122"/>
      <c r="B22" s="122">
        <v>6632</v>
      </c>
      <c r="C22" s="126" t="s">
        <v>72</v>
      </c>
      <c r="D22" s="97">
        <v>0</v>
      </c>
      <c r="E22" s="97">
        <v>1000</v>
      </c>
      <c r="F22" s="97">
        <v>1000</v>
      </c>
      <c r="G22" s="97"/>
      <c r="H22" s="97"/>
    </row>
    <row r="23" spans="1:8" ht="63" x14ac:dyDescent="0.25">
      <c r="A23" s="124"/>
      <c r="B23" s="124">
        <v>67</v>
      </c>
      <c r="C23" s="62" t="s">
        <v>28</v>
      </c>
      <c r="D23" s="94">
        <f t="shared" ref="D23" si="9">SUM(D24:D25)</f>
        <v>196287.31</v>
      </c>
      <c r="E23" s="94">
        <v>212131.71</v>
      </c>
      <c r="F23" s="94">
        <v>212102.27</v>
      </c>
      <c r="G23" s="94">
        <v>188519.37</v>
      </c>
      <c r="H23" s="94">
        <v>188519.37</v>
      </c>
    </row>
    <row r="24" spans="1:8" ht="60" x14ac:dyDescent="0.25">
      <c r="A24" s="124"/>
      <c r="B24" s="122">
        <v>6711</v>
      </c>
      <c r="C24" s="126" t="s">
        <v>74</v>
      </c>
      <c r="D24" s="97">
        <v>193537.31</v>
      </c>
      <c r="E24" s="97">
        <v>212131.71</v>
      </c>
      <c r="F24" s="164">
        <v>212102.27</v>
      </c>
      <c r="G24" s="95"/>
      <c r="H24" s="95"/>
    </row>
    <row r="25" spans="1:8" ht="75" x14ac:dyDescent="0.25">
      <c r="A25" s="124"/>
      <c r="B25" s="122">
        <v>6712</v>
      </c>
      <c r="C25" s="127" t="s">
        <v>73</v>
      </c>
      <c r="D25" s="97">
        <v>2750</v>
      </c>
      <c r="E25" s="95"/>
      <c r="F25" s="95"/>
      <c r="G25" s="95"/>
      <c r="H25" s="95"/>
    </row>
    <row r="26" spans="1:8" ht="31.5" x14ac:dyDescent="0.25">
      <c r="A26" s="128">
        <v>7</v>
      </c>
      <c r="B26" s="129"/>
      <c r="C26" s="75" t="s">
        <v>8</v>
      </c>
      <c r="D26" s="96">
        <v>0</v>
      </c>
      <c r="E26" s="97"/>
      <c r="F26" s="97"/>
      <c r="G26" s="97"/>
      <c r="H26" s="97"/>
    </row>
    <row r="27" spans="1:8" ht="45" x14ac:dyDescent="0.25">
      <c r="A27" s="88"/>
      <c r="B27" s="88">
        <v>72</v>
      </c>
      <c r="C27" s="127" t="s">
        <v>26</v>
      </c>
      <c r="D27" s="96">
        <v>0</v>
      </c>
      <c r="E27" s="97">
        <v>0</v>
      </c>
      <c r="F27" s="97"/>
      <c r="G27" s="97"/>
      <c r="H27" s="98"/>
    </row>
    <row r="28" spans="1:8" ht="15.75" x14ac:dyDescent="0.25">
      <c r="A28" s="62"/>
      <c r="B28" s="62"/>
      <c r="C28" s="75"/>
      <c r="D28" s="95"/>
      <c r="E28" s="95"/>
      <c r="F28" s="95"/>
      <c r="G28" s="95"/>
      <c r="H28" s="130"/>
    </row>
    <row r="29" spans="1:8" ht="15.75" x14ac:dyDescent="0.25">
      <c r="A29" s="131"/>
      <c r="B29" s="131"/>
      <c r="C29" s="131"/>
      <c r="D29" s="132"/>
      <c r="E29" s="132"/>
      <c r="F29" s="132"/>
      <c r="G29" s="132"/>
      <c r="H29" s="132"/>
    </row>
    <row r="30" spans="1:8" ht="15.75" x14ac:dyDescent="0.25">
      <c r="A30" s="133"/>
      <c r="B30" s="133"/>
      <c r="C30" s="133"/>
      <c r="D30" s="133"/>
      <c r="E30" s="133"/>
      <c r="F30" s="133"/>
      <c r="G30" s="133"/>
      <c r="H30" s="133"/>
    </row>
    <row r="31" spans="1:8" ht="15.75" x14ac:dyDescent="0.25">
      <c r="A31" s="189" t="s">
        <v>39</v>
      </c>
      <c r="B31" s="208"/>
      <c r="C31" s="208"/>
      <c r="D31" s="208"/>
      <c r="E31" s="208"/>
      <c r="F31" s="208"/>
      <c r="G31" s="208"/>
      <c r="H31" s="208"/>
    </row>
    <row r="32" spans="1:8" ht="15.75" x14ac:dyDescent="0.25">
      <c r="A32" s="114"/>
      <c r="B32" s="114"/>
      <c r="C32" s="114"/>
      <c r="D32" s="114"/>
      <c r="E32" s="114"/>
      <c r="F32" s="114"/>
      <c r="G32" s="115"/>
      <c r="H32" s="115"/>
    </row>
    <row r="33" spans="1:8" ht="31.5" x14ac:dyDescent="0.25">
      <c r="A33" s="134" t="s">
        <v>5</v>
      </c>
      <c r="B33" s="135" t="s">
        <v>6</v>
      </c>
      <c r="C33" s="135" t="s">
        <v>9</v>
      </c>
      <c r="D33" s="18" t="s">
        <v>170</v>
      </c>
      <c r="E33" s="19" t="s">
        <v>166</v>
      </c>
      <c r="F33" s="19" t="s">
        <v>171</v>
      </c>
      <c r="G33" s="19" t="s">
        <v>154</v>
      </c>
      <c r="H33" s="19" t="s">
        <v>172</v>
      </c>
    </row>
    <row r="34" spans="1:8" ht="15.75" x14ac:dyDescent="0.25">
      <c r="A34" s="117"/>
      <c r="B34" s="118"/>
      <c r="C34" s="119" t="s">
        <v>1</v>
      </c>
      <c r="D34" s="120">
        <f t="shared" ref="D34:E34" si="10">SUM(D35,D77)</f>
        <v>1094341.5899999999</v>
      </c>
      <c r="E34" s="120">
        <f t="shared" si="10"/>
        <v>1312036.17</v>
      </c>
      <c r="F34" s="120">
        <f t="shared" ref="F34" si="11">SUM(F35,F77)</f>
        <v>1340109.3500000001</v>
      </c>
      <c r="G34" s="120">
        <v>1316526.45</v>
      </c>
      <c r="H34" s="120">
        <v>1316526.45</v>
      </c>
    </row>
    <row r="35" spans="1:8" ht="15.75" customHeight="1" x14ac:dyDescent="0.25">
      <c r="A35" s="62">
        <v>3</v>
      </c>
      <c r="B35" s="62"/>
      <c r="C35" s="62" t="s">
        <v>10</v>
      </c>
      <c r="D35" s="94">
        <f t="shared" ref="D35:E35" si="12">SUM(D36,D43,D68,D72,D75)</f>
        <v>1078253.5299999998</v>
      </c>
      <c r="E35" s="94">
        <f t="shared" si="12"/>
        <v>1297529.21</v>
      </c>
      <c r="F35" s="94">
        <f t="shared" ref="F35" si="13">SUM(F36,F43,F68,F72,F75)</f>
        <v>1329109.3500000001</v>
      </c>
      <c r="G35" s="94">
        <v>1305526.45</v>
      </c>
      <c r="H35" s="94">
        <v>1305526.45</v>
      </c>
    </row>
    <row r="36" spans="1:8" ht="15.75" customHeight="1" x14ac:dyDescent="0.25">
      <c r="A36" s="62"/>
      <c r="B36" s="62">
        <v>31</v>
      </c>
      <c r="C36" s="62" t="s">
        <v>11</v>
      </c>
      <c r="D36" s="94">
        <f t="shared" ref="D36:E36" si="14">SUM(D37:D42)</f>
        <v>799320.39999999991</v>
      </c>
      <c r="E36" s="94">
        <f t="shared" si="14"/>
        <v>979300</v>
      </c>
      <c r="F36" s="94">
        <f t="shared" ref="F36" si="15">SUM(F37:F42)</f>
        <v>1009701</v>
      </c>
      <c r="G36" s="94">
        <v>1009701</v>
      </c>
      <c r="H36" s="94">
        <v>1009701</v>
      </c>
    </row>
    <row r="37" spans="1:8" ht="15.75" x14ac:dyDescent="0.25">
      <c r="A37" s="62"/>
      <c r="B37" s="136">
        <v>3111</v>
      </c>
      <c r="C37" s="65" t="s">
        <v>75</v>
      </c>
      <c r="D37" s="97">
        <v>630072.48</v>
      </c>
      <c r="E37" s="97">
        <v>767000</v>
      </c>
      <c r="F37" s="97">
        <v>790000.5</v>
      </c>
      <c r="G37" s="97"/>
      <c r="H37" s="97"/>
    </row>
    <row r="38" spans="1:8" ht="30.75" x14ac:dyDescent="0.25">
      <c r="A38" s="62"/>
      <c r="B38" s="136">
        <v>3113</v>
      </c>
      <c r="C38" s="65" t="s">
        <v>76</v>
      </c>
      <c r="D38" s="97">
        <v>8545.42</v>
      </c>
      <c r="E38" s="97">
        <v>20000</v>
      </c>
      <c r="F38" s="97">
        <v>20000</v>
      </c>
      <c r="G38" s="97"/>
      <c r="H38" s="97"/>
    </row>
    <row r="39" spans="1:8" ht="30.75" x14ac:dyDescent="0.25">
      <c r="A39" s="62"/>
      <c r="B39" s="136">
        <v>3114</v>
      </c>
      <c r="C39" s="65" t="s">
        <v>77</v>
      </c>
      <c r="D39" s="97">
        <v>15584.33</v>
      </c>
      <c r="E39" s="97">
        <v>20000</v>
      </c>
      <c r="F39" s="97">
        <v>20000</v>
      </c>
      <c r="G39" s="97"/>
      <c r="H39" s="97"/>
    </row>
    <row r="40" spans="1:8" ht="30.75" x14ac:dyDescent="0.25">
      <c r="A40" s="62"/>
      <c r="B40" s="136">
        <v>3121</v>
      </c>
      <c r="C40" s="65" t="s">
        <v>78</v>
      </c>
      <c r="D40" s="97">
        <v>37174.589999999997</v>
      </c>
      <c r="E40" s="97">
        <v>43900</v>
      </c>
      <c r="F40" s="97">
        <v>47800</v>
      </c>
      <c r="G40" s="97"/>
      <c r="H40" s="97"/>
    </row>
    <row r="41" spans="1:8" ht="30.75" x14ac:dyDescent="0.25">
      <c r="A41" s="62"/>
      <c r="B41" s="136">
        <v>3132</v>
      </c>
      <c r="C41" s="65" t="s">
        <v>79</v>
      </c>
      <c r="D41" s="97">
        <v>107943.58</v>
      </c>
      <c r="E41" s="97">
        <v>128400</v>
      </c>
      <c r="F41" s="97">
        <v>131900.5</v>
      </c>
      <c r="G41" s="97"/>
      <c r="H41" s="97"/>
    </row>
    <row r="42" spans="1:8" ht="30.75" x14ac:dyDescent="0.25">
      <c r="A42" s="62"/>
      <c r="B42" s="136">
        <v>3133</v>
      </c>
      <c r="C42" s="65" t="s">
        <v>80</v>
      </c>
      <c r="D42" s="97">
        <v>0</v>
      </c>
      <c r="E42" s="97">
        <v>0</v>
      </c>
      <c r="F42" s="97">
        <v>0</v>
      </c>
      <c r="G42" s="97"/>
      <c r="H42" s="97"/>
    </row>
    <row r="43" spans="1:8" ht="15.75" x14ac:dyDescent="0.25">
      <c r="A43" s="62"/>
      <c r="B43" s="62">
        <v>32</v>
      </c>
      <c r="C43" s="62" t="s">
        <v>21</v>
      </c>
      <c r="D43" s="94">
        <f t="shared" ref="D43:E43" si="16">SUM(D44:D67)</f>
        <v>180376.61</v>
      </c>
      <c r="E43" s="94">
        <f t="shared" si="16"/>
        <v>219129.41</v>
      </c>
      <c r="F43" s="94">
        <f t="shared" ref="F43" si="17">SUM(F44:F67)</f>
        <v>224076.08000000002</v>
      </c>
      <c r="G43" s="94">
        <v>224076.08</v>
      </c>
      <c r="H43" s="94">
        <v>224076.08</v>
      </c>
    </row>
    <row r="44" spans="1:8" ht="15.75" x14ac:dyDescent="0.25">
      <c r="A44" s="62"/>
      <c r="B44" s="136">
        <v>3211</v>
      </c>
      <c r="C44" s="65" t="s">
        <v>81</v>
      </c>
      <c r="D44" s="97">
        <v>4001.6</v>
      </c>
      <c r="E44" s="97">
        <v>4270</v>
      </c>
      <c r="F44" s="97">
        <v>4890</v>
      </c>
      <c r="G44" s="97"/>
      <c r="H44" s="97"/>
    </row>
    <row r="45" spans="1:8" ht="30.75" x14ac:dyDescent="0.25">
      <c r="A45" s="62"/>
      <c r="B45" s="136">
        <v>3212</v>
      </c>
      <c r="C45" s="65" t="s">
        <v>103</v>
      </c>
      <c r="D45" s="97">
        <v>44013.440000000002</v>
      </c>
      <c r="E45" s="97">
        <v>60600</v>
      </c>
      <c r="F45" s="97">
        <v>62000</v>
      </c>
      <c r="G45" s="97"/>
      <c r="H45" s="97"/>
    </row>
    <row r="46" spans="1:8" ht="30.75" x14ac:dyDescent="0.25">
      <c r="A46" s="62"/>
      <c r="B46" s="136">
        <v>3213</v>
      </c>
      <c r="C46" s="65" t="s">
        <v>82</v>
      </c>
      <c r="D46" s="97">
        <v>180.2</v>
      </c>
      <c r="E46" s="97">
        <v>550</v>
      </c>
      <c r="F46" s="97">
        <v>500</v>
      </c>
      <c r="G46" s="97"/>
      <c r="H46" s="97"/>
    </row>
    <row r="47" spans="1:8" ht="30.75" x14ac:dyDescent="0.25">
      <c r="A47" s="62"/>
      <c r="B47" s="136">
        <v>3221</v>
      </c>
      <c r="C47" s="65" t="s">
        <v>83</v>
      </c>
      <c r="D47" s="97">
        <v>10991.1</v>
      </c>
      <c r="E47" s="97">
        <v>14300</v>
      </c>
      <c r="F47" s="97">
        <v>15232.08</v>
      </c>
      <c r="G47" s="97"/>
      <c r="H47" s="97"/>
    </row>
    <row r="48" spans="1:8" ht="15.75" x14ac:dyDescent="0.25">
      <c r="A48" s="62"/>
      <c r="B48" s="136">
        <v>3222</v>
      </c>
      <c r="C48" s="65" t="s">
        <v>84</v>
      </c>
      <c r="D48" s="97">
        <v>31932.720000000001</v>
      </c>
      <c r="E48" s="97">
        <v>37100</v>
      </c>
      <c r="F48" s="97">
        <v>33300</v>
      </c>
      <c r="G48" s="97"/>
      <c r="H48" s="97"/>
    </row>
    <row r="49" spans="1:8" ht="15.75" x14ac:dyDescent="0.25">
      <c r="A49" s="62"/>
      <c r="B49" s="136">
        <v>3223</v>
      </c>
      <c r="C49" s="65" t="s">
        <v>85</v>
      </c>
      <c r="D49" s="97">
        <v>35375.11</v>
      </c>
      <c r="E49" s="97">
        <v>31500</v>
      </c>
      <c r="F49" s="97">
        <v>36200</v>
      </c>
      <c r="G49" s="97"/>
      <c r="H49" s="97"/>
    </row>
    <row r="50" spans="1:8" ht="30.75" x14ac:dyDescent="0.25">
      <c r="A50" s="62"/>
      <c r="B50" s="136">
        <v>3224</v>
      </c>
      <c r="C50" s="65" t="s">
        <v>86</v>
      </c>
      <c r="D50" s="97">
        <v>6998.06</v>
      </c>
      <c r="E50" s="97">
        <v>3300</v>
      </c>
      <c r="F50" s="97">
        <v>4000</v>
      </c>
      <c r="G50" s="97"/>
      <c r="H50" s="97"/>
    </row>
    <row r="51" spans="1:8" ht="30.75" x14ac:dyDescent="0.25">
      <c r="A51" s="62"/>
      <c r="B51" s="136">
        <v>3225</v>
      </c>
      <c r="C51" s="65" t="s">
        <v>87</v>
      </c>
      <c r="D51" s="97">
        <v>2553.7199999999998</v>
      </c>
      <c r="E51" s="97">
        <v>2142.5</v>
      </c>
      <c r="F51" s="97">
        <v>4000</v>
      </c>
      <c r="G51" s="97"/>
      <c r="H51" s="97"/>
    </row>
    <row r="52" spans="1:8" ht="30.75" x14ac:dyDescent="0.25">
      <c r="A52" s="62"/>
      <c r="B52" s="136">
        <v>3227</v>
      </c>
      <c r="C52" s="65" t="s">
        <v>88</v>
      </c>
      <c r="D52" s="97">
        <v>1393.45</v>
      </c>
      <c r="E52" s="97">
        <v>1100</v>
      </c>
      <c r="F52" s="97">
        <v>1400</v>
      </c>
      <c r="G52" s="97"/>
      <c r="H52" s="97"/>
    </row>
    <row r="53" spans="1:8" ht="30.75" x14ac:dyDescent="0.25">
      <c r="A53" s="62"/>
      <c r="B53" s="136">
        <v>3231</v>
      </c>
      <c r="C53" s="65" t="s">
        <v>89</v>
      </c>
      <c r="D53" s="97">
        <v>2750.31</v>
      </c>
      <c r="E53" s="97">
        <v>1800</v>
      </c>
      <c r="F53" s="97">
        <v>1870</v>
      </c>
      <c r="G53" s="97"/>
      <c r="H53" s="97"/>
    </row>
    <row r="54" spans="1:8" ht="30.75" x14ac:dyDescent="0.25">
      <c r="A54" s="62"/>
      <c r="B54" s="136">
        <v>3232</v>
      </c>
      <c r="C54" s="65" t="s">
        <v>90</v>
      </c>
      <c r="D54" s="97">
        <v>9938.4599999999991</v>
      </c>
      <c r="E54" s="97">
        <v>21330</v>
      </c>
      <c r="F54" s="97">
        <v>7900</v>
      </c>
      <c r="G54" s="97"/>
      <c r="H54" s="97"/>
    </row>
    <row r="55" spans="1:8" ht="30.75" x14ac:dyDescent="0.25">
      <c r="A55" s="62"/>
      <c r="B55" s="136">
        <v>3233</v>
      </c>
      <c r="C55" s="65" t="s">
        <v>91</v>
      </c>
      <c r="D55" s="97">
        <v>127.44</v>
      </c>
      <c r="E55" s="97">
        <v>0</v>
      </c>
      <c r="F55" s="97">
        <v>0</v>
      </c>
      <c r="G55" s="97"/>
      <c r="H55" s="97"/>
    </row>
    <row r="56" spans="1:8" ht="15.75" x14ac:dyDescent="0.25">
      <c r="A56" s="62"/>
      <c r="B56" s="136">
        <v>3234</v>
      </c>
      <c r="C56" s="65" t="s">
        <v>92</v>
      </c>
      <c r="D56" s="97">
        <v>7302.72</v>
      </c>
      <c r="E56" s="97">
        <v>10100</v>
      </c>
      <c r="F56" s="97">
        <v>8700</v>
      </c>
      <c r="G56" s="97"/>
      <c r="H56" s="97"/>
    </row>
    <row r="57" spans="1:8" ht="15.75" x14ac:dyDescent="0.25">
      <c r="A57" s="62"/>
      <c r="B57" s="136">
        <v>3235</v>
      </c>
      <c r="C57" s="65" t="s">
        <v>93</v>
      </c>
      <c r="D57" s="97">
        <v>133</v>
      </c>
      <c r="E57" s="97">
        <v>0</v>
      </c>
      <c r="F57" s="97">
        <v>0</v>
      </c>
      <c r="G57" s="97"/>
      <c r="H57" s="97"/>
    </row>
    <row r="58" spans="1:8" ht="30.75" x14ac:dyDescent="0.25">
      <c r="A58" s="62"/>
      <c r="B58" s="136">
        <v>3236</v>
      </c>
      <c r="C58" s="65" t="s">
        <v>94</v>
      </c>
      <c r="D58" s="97">
        <v>2293.2399999999998</v>
      </c>
      <c r="E58" s="97">
        <v>3080</v>
      </c>
      <c r="F58" s="97">
        <v>3060</v>
      </c>
      <c r="G58" s="97"/>
      <c r="H58" s="97"/>
    </row>
    <row r="59" spans="1:8" ht="30.75" x14ac:dyDescent="0.25">
      <c r="A59" s="62"/>
      <c r="B59" s="136">
        <v>3237</v>
      </c>
      <c r="C59" s="65" t="s">
        <v>95</v>
      </c>
      <c r="D59" s="97">
        <v>3511.77</v>
      </c>
      <c r="E59" s="164">
        <v>5085</v>
      </c>
      <c r="F59" s="164">
        <v>15300</v>
      </c>
      <c r="G59" s="97"/>
      <c r="H59" s="97"/>
    </row>
    <row r="60" spans="1:8" ht="15.75" x14ac:dyDescent="0.25">
      <c r="A60" s="62"/>
      <c r="B60" s="136">
        <v>3238</v>
      </c>
      <c r="C60" s="65" t="s">
        <v>96</v>
      </c>
      <c r="D60" s="97">
        <v>6427.38</v>
      </c>
      <c r="E60" s="164">
        <v>6600</v>
      </c>
      <c r="F60" s="164">
        <v>6860</v>
      </c>
      <c r="G60" s="97"/>
      <c r="H60" s="97"/>
    </row>
    <row r="61" spans="1:8" ht="15.75" x14ac:dyDescent="0.25">
      <c r="A61" s="62"/>
      <c r="B61" s="136">
        <v>3239</v>
      </c>
      <c r="C61" s="65" t="s">
        <v>97</v>
      </c>
      <c r="D61" s="97">
        <v>692.65</v>
      </c>
      <c r="E61" s="164">
        <v>636.91</v>
      </c>
      <c r="F61" s="164">
        <v>805</v>
      </c>
      <c r="G61" s="97"/>
      <c r="H61" s="97"/>
    </row>
    <row r="62" spans="1:8" ht="15.75" x14ac:dyDescent="0.25">
      <c r="A62" s="62"/>
      <c r="B62" s="136">
        <v>3292</v>
      </c>
      <c r="C62" s="65" t="s">
        <v>98</v>
      </c>
      <c r="D62" s="97">
        <v>2579.1799999999998</v>
      </c>
      <c r="E62" s="164">
        <v>3310</v>
      </c>
      <c r="F62" s="164">
        <v>3400</v>
      </c>
      <c r="G62" s="97"/>
      <c r="H62" s="97"/>
    </row>
    <row r="63" spans="1:8" ht="15.75" x14ac:dyDescent="0.25">
      <c r="A63" s="62"/>
      <c r="B63" s="136">
        <v>3293</v>
      </c>
      <c r="C63" s="65" t="s">
        <v>99</v>
      </c>
      <c r="D63" s="97">
        <v>0</v>
      </c>
      <c r="E63" s="164">
        <v>0</v>
      </c>
      <c r="F63" s="164">
        <v>0</v>
      </c>
      <c r="G63" s="97"/>
      <c r="H63" s="97"/>
    </row>
    <row r="64" spans="1:8" ht="15.75" x14ac:dyDescent="0.25">
      <c r="A64" s="62"/>
      <c r="B64" s="136">
        <v>3294</v>
      </c>
      <c r="C64" s="65" t="s">
        <v>100</v>
      </c>
      <c r="D64" s="97">
        <v>188.09</v>
      </c>
      <c r="E64" s="164">
        <v>225</v>
      </c>
      <c r="F64" s="164">
        <v>259</v>
      </c>
      <c r="G64" s="97"/>
      <c r="H64" s="97"/>
    </row>
    <row r="65" spans="1:8" ht="15.75" x14ac:dyDescent="0.25">
      <c r="A65" s="62"/>
      <c r="B65" s="136">
        <v>3295</v>
      </c>
      <c r="C65" s="65" t="s">
        <v>101</v>
      </c>
      <c r="D65" s="97">
        <v>2459.91</v>
      </c>
      <c r="E65" s="164">
        <v>3350</v>
      </c>
      <c r="F65" s="164">
        <v>3650</v>
      </c>
      <c r="G65" s="97"/>
      <c r="H65" s="97"/>
    </row>
    <row r="66" spans="1:8" ht="30.75" x14ac:dyDescent="0.25">
      <c r="A66" s="62"/>
      <c r="B66" s="136">
        <v>3296</v>
      </c>
      <c r="C66" s="65" t="s">
        <v>104</v>
      </c>
      <c r="D66" s="97">
        <v>0</v>
      </c>
      <c r="E66" s="164">
        <v>0</v>
      </c>
      <c r="F66" s="164">
        <v>0</v>
      </c>
      <c r="G66" s="97"/>
      <c r="H66" s="97"/>
    </row>
    <row r="67" spans="1:8" ht="30.75" x14ac:dyDescent="0.25">
      <c r="A67" s="62"/>
      <c r="B67" s="136">
        <v>3299</v>
      </c>
      <c r="C67" s="65" t="s">
        <v>102</v>
      </c>
      <c r="D67" s="97">
        <v>4533.0600000000004</v>
      </c>
      <c r="E67" s="164">
        <v>8750</v>
      </c>
      <c r="F67" s="164">
        <v>10750</v>
      </c>
      <c r="G67" s="97"/>
      <c r="H67" s="97"/>
    </row>
    <row r="68" spans="1:8" ht="15.75" x14ac:dyDescent="0.25">
      <c r="A68" s="62"/>
      <c r="B68" s="62">
        <v>34</v>
      </c>
      <c r="C68" s="68" t="s">
        <v>105</v>
      </c>
      <c r="D68" s="94">
        <v>598.54999999999995</v>
      </c>
      <c r="E68" s="165">
        <f t="shared" ref="E68" si="18">SUM(E69:E71)</f>
        <v>650</v>
      </c>
      <c r="F68" s="165">
        <f t="shared" ref="F68" si="19">SUM(F69:F71)</f>
        <v>565.91999999999996</v>
      </c>
      <c r="G68" s="94">
        <v>565.91999999999996</v>
      </c>
      <c r="H68" s="94">
        <v>565.91999999999996</v>
      </c>
    </row>
    <row r="69" spans="1:8" ht="30.75" x14ac:dyDescent="0.25">
      <c r="A69" s="62"/>
      <c r="B69" s="137">
        <v>3431</v>
      </c>
      <c r="C69" s="65" t="s">
        <v>106</v>
      </c>
      <c r="D69" s="97">
        <v>650</v>
      </c>
      <c r="E69" s="164">
        <v>650</v>
      </c>
      <c r="F69" s="164">
        <v>565.91999999999996</v>
      </c>
      <c r="G69" s="97"/>
      <c r="H69" s="97"/>
    </row>
    <row r="70" spans="1:8" ht="15.75" x14ac:dyDescent="0.25">
      <c r="A70" s="62"/>
      <c r="B70" s="137">
        <v>3433</v>
      </c>
      <c r="C70" s="88" t="s">
        <v>107</v>
      </c>
      <c r="D70" s="97"/>
      <c r="E70" s="164">
        <v>0</v>
      </c>
      <c r="F70" s="164">
        <v>0</v>
      </c>
      <c r="G70" s="97"/>
      <c r="H70" s="97"/>
    </row>
    <row r="71" spans="1:8" ht="30" x14ac:dyDescent="0.25">
      <c r="A71" s="62"/>
      <c r="B71" s="137">
        <v>3434</v>
      </c>
      <c r="C71" s="88" t="s">
        <v>158</v>
      </c>
      <c r="D71" s="96"/>
      <c r="E71" s="166"/>
      <c r="F71" s="166"/>
      <c r="G71" s="96"/>
      <c r="H71" s="96"/>
    </row>
    <row r="72" spans="1:8" ht="31.5" x14ac:dyDescent="0.25">
      <c r="A72" s="62"/>
      <c r="B72" s="62">
        <v>37</v>
      </c>
      <c r="C72" s="68" t="s">
        <v>108</v>
      </c>
      <c r="D72" s="94">
        <f t="shared" ref="D72:E72" si="20">SUM(D73:D74)</f>
        <v>97663.82</v>
      </c>
      <c r="E72" s="165">
        <f t="shared" si="20"/>
        <v>98099.8</v>
      </c>
      <c r="F72" s="165">
        <f t="shared" ref="F72" si="21">SUM(F73:F74)</f>
        <v>94416.35</v>
      </c>
      <c r="G72" s="94">
        <v>70833.45</v>
      </c>
      <c r="H72" s="94">
        <v>70833.45</v>
      </c>
    </row>
    <row r="73" spans="1:8" ht="60.75" x14ac:dyDescent="0.25">
      <c r="A73" s="62"/>
      <c r="B73" s="159">
        <v>3721</v>
      </c>
      <c r="C73" s="65" t="s">
        <v>159</v>
      </c>
      <c r="D73" s="96">
        <v>0</v>
      </c>
      <c r="E73" s="166">
        <v>2400</v>
      </c>
      <c r="F73" s="166">
        <v>3500</v>
      </c>
      <c r="G73" s="96"/>
      <c r="H73" s="96"/>
    </row>
    <row r="74" spans="1:8" ht="45.75" x14ac:dyDescent="0.25">
      <c r="A74" s="62"/>
      <c r="B74" s="137">
        <v>3722</v>
      </c>
      <c r="C74" s="65" t="s">
        <v>109</v>
      </c>
      <c r="D74" s="97">
        <v>97663.82</v>
      </c>
      <c r="E74" s="164">
        <v>95699.8</v>
      </c>
      <c r="F74" s="164">
        <v>90916.35</v>
      </c>
      <c r="G74" s="97"/>
      <c r="H74" s="97"/>
    </row>
    <row r="75" spans="1:8" ht="15.75" x14ac:dyDescent="0.25">
      <c r="A75" s="62"/>
      <c r="B75" s="62">
        <v>38</v>
      </c>
      <c r="C75" s="62" t="s">
        <v>110</v>
      </c>
      <c r="D75" s="94">
        <f t="shared" ref="D75:F75" si="22">D76</f>
        <v>294.14999999999998</v>
      </c>
      <c r="E75" s="165">
        <f t="shared" si="22"/>
        <v>350</v>
      </c>
      <c r="F75" s="165">
        <f t="shared" si="22"/>
        <v>350</v>
      </c>
      <c r="G75" s="94">
        <v>350</v>
      </c>
      <c r="H75" s="94">
        <v>350</v>
      </c>
    </row>
    <row r="76" spans="1:8" ht="30.75" x14ac:dyDescent="0.25">
      <c r="A76" s="62"/>
      <c r="B76" s="137">
        <v>3812</v>
      </c>
      <c r="C76" s="65" t="s">
        <v>111</v>
      </c>
      <c r="D76" s="97">
        <v>294.14999999999998</v>
      </c>
      <c r="E76" s="164">
        <v>350</v>
      </c>
      <c r="F76" s="164">
        <v>350</v>
      </c>
      <c r="G76" s="97"/>
      <c r="H76" s="97"/>
    </row>
    <row r="77" spans="1:8" ht="31.5" x14ac:dyDescent="0.25">
      <c r="A77" s="128">
        <v>4</v>
      </c>
      <c r="B77" s="129"/>
      <c r="C77" s="75" t="s">
        <v>12</v>
      </c>
      <c r="D77" s="94">
        <f>SUM(D78,D83)</f>
        <v>16088.060000000001</v>
      </c>
      <c r="E77" s="165">
        <f t="shared" ref="E77" si="23">SUM(E78,E83)</f>
        <v>14506.96</v>
      </c>
      <c r="F77" s="165">
        <f t="shared" ref="F77:H77" si="24">SUM(F78,F83)</f>
        <v>11000</v>
      </c>
      <c r="G77" s="94">
        <f t="shared" si="24"/>
        <v>11000</v>
      </c>
      <c r="H77" s="94">
        <f t="shared" si="24"/>
        <v>11000</v>
      </c>
    </row>
    <row r="78" spans="1:8" ht="47.25" x14ac:dyDescent="0.25">
      <c r="A78" s="62"/>
      <c r="B78" s="62">
        <v>42</v>
      </c>
      <c r="C78" s="68" t="s">
        <v>29</v>
      </c>
      <c r="D78" s="94">
        <f t="shared" ref="D78:E78" si="25">SUM(D79:D82)</f>
        <v>13338.060000000001</v>
      </c>
      <c r="E78" s="165">
        <f t="shared" si="25"/>
        <v>14506.96</v>
      </c>
      <c r="F78" s="165">
        <f t="shared" ref="F78" si="26">SUM(F79:F82)</f>
        <v>11000</v>
      </c>
      <c r="G78" s="94">
        <v>11000</v>
      </c>
      <c r="H78" s="94">
        <v>11000</v>
      </c>
    </row>
    <row r="79" spans="1:8" ht="30.75" x14ac:dyDescent="0.25">
      <c r="A79" s="138"/>
      <c r="B79" s="139">
        <v>4223</v>
      </c>
      <c r="C79" s="65" t="s">
        <v>112</v>
      </c>
      <c r="D79" s="99">
        <v>0</v>
      </c>
      <c r="E79" s="167"/>
      <c r="F79" s="167"/>
      <c r="G79" s="99"/>
      <c r="H79" s="99"/>
    </row>
    <row r="80" spans="1:8" ht="30" x14ac:dyDescent="0.25">
      <c r="A80" s="138"/>
      <c r="B80" s="139">
        <v>4225</v>
      </c>
      <c r="C80" s="88" t="s">
        <v>113</v>
      </c>
      <c r="D80" s="99">
        <v>0</v>
      </c>
      <c r="E80" s="167">
        <v>1000</v>
      </c>
      <c r="F80" s="167">
        <v>1000</v>
      </c>
      <c r="G80" s="99"/>
      <c r="H80" s="99"/>
    </row>
    <row r="81" spans="1:8" ht="45.75" x14ac:dyDescent="0.25">
      <c r="A81" s="138"/>
      <c r="B81" s="139">
        <v>4227</v>
      </c>
      <c r="C81" s="65" t="s">
        <v>114</v>
      </c>
      <c r="D81" s="99">
        <v>5775.75</v>
      </c>
      <c r="E81" s="167">
        <v>3506.96</v>
      </c>
      <c r="F81" s="167">
        <v>0</v>
      </c>
      <c r="G81" s="99"/>
      <c r="H81" s="99"/>
    </row>
    <row r="82" spans="1:8" ht="15.75" x14ac:dyDescent="0.25">
      <c r="A82" s="138"/>
      <c r="B82" s="139">
        <v>4241</v>
      </c>
      <c r="C82" s="88" t="s">
        <v>115</v>
      </c>
      <c r="D82" s="99">
        <v>7562.31</v>
      </c>
      <c r="E82" s="167">
        <v>10000</v>
      </c>
      <c r="F82" s="167">
        <v>10000</v>
      </c>
      <c r="G82" s="99"/>
      <c r="H82" s="99"/>
    </row>
    <row r="83" spans="1:8" ht="47.25" x14ac:dyDescent="0.25">
      <c r="A83" s="138"/>
      <c r="B83" s="158">
        <v>45</v>
      </c>
      <c r="C83" s="157" t="s">
        <v>157</v>
      </c>
      <c r="D83" s="94">
        <f t="shared" ref="D83:H83" si="27">D84</f>
        <v>2750</v>
      </c>
      <c r="E83" s="94">
        <f t="shared" si="27"/>
        <v>0</v>
      </c>
      <c r="F83" s="94">
        <f t="shared" si="27"/>
        <v>0</v>
      </c>
      <c r="G83" s="94">
        <f t="shared" si="27"/>
        <v>0</v>
      </c>
      <c r="H83" s="94">
        <f t="shared" si="27"/>
        <v>0</v>
      </c>
    </row>
    <row r="84" spans="1:8" ht="30.75" x14ac:dyDescent="0.25">
      <c r="A84" s="138"/>
      <c r="B84" s="139">
        <v>4511</v>
      </c>
      <c r="C84" s="156" t="s">
        <v>156</v>
      </c>
      <c r="D84" s="99">
        <v>2750</v>
      </c>
      <c r="E84" s="138"/>
      <c r="F84" s="138"/>
      <c r="G84" s="138"/>
      <c r="H84" s="138"/>
    </row>
  </sheetData>
  <mergeCells count="5">
    <mergeCell ref="A31:H31"/>
    <mergeCell ref="A3:H3"/>
    <mergeCell ref="A5:H5"/>
    <mergeCell ref="A7:H7"/>
    <mergeCell ref="A1:J1"/>
  </mergeCells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64"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89" t="s">
        <v>190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customHeight="1" x14ac:dyDescent="0.25">
      <c r="A2" s="23"/>
      <c r="B2" s="23"/>
      <c r="C2" s="23"/>
      <c r="D2" s="23"/>
      <c r="E2" s="23"/>
      <c r="F2" s="23"/>
    </row>
    <row r="3" spans="1:10" ht="15.75" customHeight="1" x14ac:dyDescent="0.25">
      <c r="A3" s="189" t="s">
        <v>18</v>
      </c>
      <c r="B3" s="189"/>
      <c r="C3" s="189"/>
      <c r="D3" s="189"/>
      <c r="E3" s="189"/>
      <c r="F3" s="189"/>
    </row>
    <row r="4" spans="1:10" ht="18" x14ac:dyDescent="0.25">
      <c r="B4" s="23"/>
      <c r="C4" s="23"/>
      <c r="D4" s="23"/>
      <c r="E4" s="5"/>
      <c r="F4" s="5"/>
    </row>
    <row r="5" spans="1:10" ht="18" customHeight="1" x14ac:dyDescent="0.25">
      <c r="A5" s="189" t="s">
        <v>4</v>
      </c>
      <c r="B5" s="189"/>
      <c r="C5" s="189"/>
      <c r="D5" s="189"/>
      <c r="E5" s="189"/>
      <c r="F5" s="189"/>
    </row>
    <row r="6" spans="1:10" ht="18" x14ac:dyDescent="0.25">
      <c r="A6" s="23"/>
      <c r="B6" s="23"/>
      <c r="C6" s="23"/>
      <c r="D6" s="23"/>
      <c r="E6" s="5"/>
      <c r="F6" s="5"/>
    </row>
    <row r="7" spans="1:10" ht="15.75" customHeight="1" x14ac:dyDescent="0.25">
      <c r="A7" s="189" t="s">
        <v>40</v>
      </c>
      <c r="B7" s="189"/>
      <c r="C7" s="189"/>
      <c r="D7" s="189"/>
      <c r="E7" s="189"/>
      <c r="F7" s="189"/>
    </row>
    <row r="8" spans="1:10" ht="18" x14ac:dyDescent="0.25">
      <c r="A8" s="23"/>
      <c r="B8" s="23"/>
      <c r="C8" s="23"/>
      <c r="D8" s="23"/>
      <c r="E8" s="5"/>
      <c r="F8" s="5"/>
    </row>
    <row r="9" spans="1:10" ht="25.5" x14ac:dyDescent="0.25">
      <c r="A9" s="19" t="s">
        <v>42</v>
      </c>
      <c r="B9" s="18" t="s">
        <v>170</v>
      </c>
      <c r="C9" s="19" t="s">
        <v>166</v>
      </c>
      <c r="D9" s="19" t="s">
        <v>171</v>
      </c>
      <c r="E9" s="19" t="s">
        <v>154</v>
      </c>
      <c r="F9" s="19" t="s">
        <v>172</v>
      </c>
    </row>
    <row r="10" spans="1:10" ht="15.75" x14ac:dyDescent="0.25">
      <c r="A10" s="140" t="s">
        <v>0</v>
      </c>
      <c r="B10" s="120">
        <f t="shared" ref="B10:C10" si="0">SUM(B11,B16,B18,B20,B24)</f>
        <v>1094698.5499999998</v>
      </c>
      <c r="C10" s="120">
        <f t="shared" si="0"/>
        <v>1308529.21</v>
      </c>
      <c r="D10" s="120">
        <f>SUM(D11,D16,D18,D20,D24)</f>
        <v>1340109.3500000001</v>
      </c>
      <c r="E10" s="120">
        <v>1316526.45</v>
      </c>
      <c r="F10" s="120">
        <v>1316526.45</v>
      </c>
    </row>
    <row r="11" spans="1:10" ht="31.5" x14ac:dyDescent="0.25">
      <c r="A11" s="75" t="s">
        <v>44</v>
      </c>
      <c r="B11" s="141">
        <f t="shared" ref="B11:C11" si="1">SUM(B12:B15)</f>
        <v>196287.31</v>
      </c>
      <c r="C11" s="141">
        <f t="shared" si="1"/>
        <v>212131.71000000002</v>
      </c>
      <c r="D11" s="141">
        <f t="shared" ref="D11" si="2">SUM(D12:D15)</f>
        <v>188519.37</v>
      </c>
      <c r="E11" s="141">
        <v>188519.37</v>
      </c>
      <c r="F11" s="141">
        <v>188519.37</v>
      </c>
    </row>
    <row r="12" spans="1:10" ht="30" x14ac:dyDescent="0.25">
      <c r="A12" s="123" t="s">
        <v>45</v>
      </c>
      <c r="B12" s="97">
        <v>28203.05</v>
      </c>
      <c r="C12" s="97">
        <v>43028.26</v>
      </c>
      <c r="D12" s="97">
        <v>19500</v>
      </c>
      <c r="E12" s="97"/>
      <c r="F12" s="97"/>
    </row>
    <row r="13" spans="1:10" ht="60" x14ac:dyDescent="0.25">
      <c r="A13" s="123" t="s">
        <v>182</v>
      </c>
      <c r="B13" s="97">
        <v>168084.26</v>
      </c>
      <c r="C13" s="97">
        <v>169103.45</v>
      </c>
      <c r="D13" s="97">
        <v>169019.37</v>
      </c>
      <c r="E13" s="97"/>
      <c r="F13" s="97"/>
    </row>
    <row r="14" spans="1:10" ht="15.75" x14ac:dyDescent="0.25">
      <c r="A14" s="123" t="s">
        <v>116</v>
      </c>
      <c r="B14" s="97">
        <v>0</v>
      </c>
      <c r="C14" s="97"/>
      <c r="D14" s="97"/>
      <c r="E14" s="97"/>
      <c r="F14" s="97"/>
    </row>
    <row r="15" spans="1:10" ht="60" x14ac:dyDescent="0.25">
      <c r="A15" s="123" t="s">
        <v>161</v>
      </c>
      <c r="B15" s="97">
        <v>0</v>
      </c>
      <c r="C15" s="97"/>
      <c r="D15" s="97"/>
      <c r="E15" s="97"/>
      <c r="F15" s="97"/>
    </row>
    <row r="16" spans="1:10" ht="15.75" x14ac:dyDescent="0.25">
      <c r="A16" s="142" t="s">
        <v>46</v>
      </c>
      <c r="B16" s="143">
        <f t="shared" ref="B16:D16" si="3">B17</f>
        <v>434.55</v>
      </c>
      <c r="C16" s="143">
        <f t="shared" si="3"/>
        <v>3225</v>
      </c>
      <c r="D16" s="143">
        <f t="shared" si="3"/>
        <v>3225</v>
      </c>
      <c r="E16" s="143">
        <v>3225</v>
      </c>
      <c r="F16" s="143">
        <v>3225</v>
      </c>
    </row>
    <row r="17" spans="1:6" ht="30" x14ac:dyDescent="0.25">
      <c r="A17" s="123" t="s">
        <v>117</v>
      </c>
      <c r="B17" s="97">
        <v>434.55</v>
      </c>
      <c r="C17" s="97">
        <v>3225</v>
      </c>
      <c r="D17" s="97">
        <v>3225</v>
      </c>
      <c r="E17" s="97"/>
      <c r="F17" s="97"/>
    </row>
    <row r="18" spans="1:6" ht="31.5" x14ac:dyDescent="0.25">
      <c r="A18" s="62" t="s">
        <v>43</v>
      </c>
      <c r="B18" s="144">
        <f t="shared" ref="B18:D18" si="4">B19</f>
        <v>7954.25</v>
      </c>
      <c r="C18" s="144">
        <f t="shared" si="4"/>
        <v>13100</v>
      </c>
      <c r="D18" s="144">
        <f t="shared" si="4"/>
        <v>16700</v>
      </c>
      <c r="E18" s="144">
        <v>16700</v>
      </c>
      <c r="F18" s="144">
        <v>16700</v>
      </c>
    </row>
    <row r="19" spans="1:6" ht="45" x14ac:dyDescent="0.25">
      <c r="A19" s="123" t="s">
        <v>179</v>
      </c>
      <c r="B19" s="97">
        <v>7954.25</v>
      </c>
      <c r="C19" s="97">
        <v>13100</v>
      </c>
      <c r="D19" s="97">
        <v>16700</v>
      </c>
      <c r="E19" s="97"/>
      <c r="F19" s="97"/>
    </row>
    <row r="20" spans="1:6" ht="31.5" x14ac:dyDescent="0.25">
      <c r="A20" s="140" t="s">
        <v>183</v>
      </c>
      <c r="B20" s="94">
        <f t="shared" ref="B20:C20" si="5">SUM(B21:B23)</f>
        <v>890022.44</v>
      </c>
      <c r="C20" s="94">
        <f t="shared" si="5"/>
        <v>1079072.5</v>
      </c>
      <c r="D20" s="94">
        <f t="shared" ref="D20" si="6">SUM(D21:D23)</f>
        <v>1130664.98</v>
      </c>
      <c r="E20" s="94">
        <v>1107082.08</v>
      </c>
      <c r="F20" s="94">
        <v>1107082.08</v>
      </c>
    </row>
    <row r="21" spans="1:6" ht="62.25" customHeight="1" x14ac:dyDescent="0.25">
      <c r="A21" s="123" t="s">
        <v>180</v>
      </c>
      <c r="B21" s="97">
        <v>862834.2</v>
      </c>
      <c r="C21" s="97">
        <v>1024492.5</v>
      </c>
      <c r="D21" s="164">
        <v>1045764.98</v>
      </c>
      <c r="E21" s="97"/>
      <c r="F21" s="98"/>
    </row>
    <row r="22" spans="1:6" ht="62.25" customHeight="1" x14ac:dyDescent="0.25">
      <c r="A22" s="123" t="s">
        <v>184</v>
      </c>
      <c r="B22" s="97"/>
      <c r="C22" s="97"/>
      <c r="D22" s="97">
        <v>1500</v>
      </c>
      <c r="E22" s="97"/>
      <c r="F22" s="98"/>
    </row>
    <row r="23" spans="1:6" ht="30" x14ac:dyDescent="0.25">
      <c r="A23" s="145" t="s">
        <v>181</v>
      </c>
      <c r="B23" s="97">
        <v>27188.240000000002</v>
      </c>
      <c r="C23" s="97">
        <v>54580</v>
      </c>
      <c r="D23" s="97">
        <v>83400</v>
      </c>
      <c r="E23" s="97"/>
      <c r="F23" s="98"/>
    </row>
    <row r="24" spans="1:6" ht="15.75" x14ac:dyDescent="0.25">
      <c r="A24" s="140" t="s">
        <v>118</v>
      </c>
      <c r="B24" s="94">
        <v>0</v>
      </c>
      <c r="C24" s="94">
        <f t="shared" ref="C24:D24" si="7">C25</f>
        <v>1000</v>
      </c>
      <c r="D24" s="94">
        <f t="shared" si="7"/>
        <v>1000</v>
      </c>
      <c r="E24" s="94">
        <v>1000</v>
      </c>
      <c r="F24" s="94">
        <v>1000</v>
      </c>
    </row>
    <row r="25" spans="1:6" ht="30" x14ac:dyDescent="0.25">
      <c r="A25" s="123" t="s">
        <v>119</v>
      </c>
      <c r="B25" s="97">
        <v>0</v>
      </c>
      <c r="C25" s="97">
        <v>1000</v>
      </c>
      <c r="D25" s="97">
        <v>1000</v>
      </c>
      <c r="E25" s="97"/>
      <c r="F25" s="98"/>
    </row>
    <row r="26" spans="1:6" ht="15.75" x14ac:dyDescent="0.25">
      <c r="A26" s="133"/>
      <c r="B26" s="133"/>
      <c r="C26" s="133"/>
      <c r="D26" s="133"/>
      <c r="E26" s="133"/>
      <c r="F26" s="133"/>
    </row>
    <row r="27" spans="1:6" ht="15.75" x14ac:dyDescent="0.25">
      <c r="A27" s="133"/>
      <c r="B27" s="133"/>
      <c r="C27" s="133"/>
      <c r="D27" s="133"/>
      <c r="E27" s="133"/>
      <c r="F27" s="133"/>
    </row>
    <row r="28" spans="1:6" ht="15.75" customHeight="1" x14ac:dyDescent="0.25">
      <c r="A28" s="189" t="s">
        <v>41</v>
      </c>
      <c r="B28" s="189"/>
      <c r="C28" s="189"/>
      <c r="D28" s="189"/>
      <c r="E28" s="189"/>
      <c r="F28" s="189"/>
    </row>
    <row r="29" spans="1:6" ht="15.75" x14ac:dyDescent="0.25">
      <c r="A29" s="114"/>
      <c r="B29" s="114"/>
      <c r="C29" s="114"/>
      <c r="D29" s="114"/>
      <c r="E29" s="115"/>
      <c r="F29" s="115"/>
    </row>
    <row r="30" spans="1:6" ht="31.5" x14ac:dyDescent="0.25">
      <c r="A30" s="134" t="s">
        <v>42</v>
      </c>
      <c r="B30" s="135" t="s">
        <v>170</v>
      </c>
      <c r="C30" s="134" t="s">
        <v>166</v>
      </c>
      <c r="D30" s="134" t="s">
        <v>171</v>
      </c>
      <c r="E30" s="134" t="s">
        <v>154</v>
      </c>
      <c r="F30" s="134" t="s">
        <v>172</v>
      </c>
    </row>
    <row r="31" spans="1:6" ht="15.75" x14ac:dyDescent="0.25">
      <c r="A31" s="140" t="s">
        <v>1</v>
      </c>
      <c r="B31" s="120">
        <f t="shared" ref="B31:C31" si="8">SUM(B32,B37,B39,B41,B45)</f>
        <v>1094341.5899999999</v>
      </c>
      <c r="C31" s="120">
        <f t="shared" si="8"/>
        <v>1312036.17</v>
      </c>
      <c r="D31" s="120">
        <f t="shared" ref="D31" si="9">SUM(D32,D37,D39,D41,D45)</f>
        <v>1340109.3500000001</v>
      </c>
      <c r="E31" s="120">
        <v>1316526.45</v>
      </c>
      <c r="F31" s="120">
        <v>1316526.45</v>
      </c>
    </row>
    <row r="32" spans="1:6" ht="15.75" customHeight="1" x14ac:dyDescent="0.25">
      <c r="A32" s="75" t="s">
        <v>44</v>
      </c>
      <c r="B32" s="94">
        <f t="shared" ref="B32:C32" si="10">SUM(B33:B36)</f>
        <v>196287.31</v>
      </c>
      <c r="C32" s="94">
        <f t="shared" si="10"/>
        <v>212131.71000000002</v>
      </c>
      <c r="D32" s="94">
        <f t="shared" ref="D32" si="11">SUM(D33:D36)</f>
        <v>188519.37</v>
      </c>
      <c r="E32" s="94">
        <v>188519.37</v>
      </c>
      <c r="F32" s="94">
        <v>188519.37</v>
      </c>
    </row>
    <row r="33" spans="1:6" ht="30" x14ac:dyDescent="0.25">
      <c r="A33" s="123" t="s">
        <v>45</v>
      </c>
      <c r="B33" s="97">
        <v>28203.05</v>
      </c>
      <c r="C33" s="97">
        <v>43028.26</v>
      </c>
      <c r="D33" s="97">
        <v>19500</v>
      </c>
      <c r="E33" s="97"/>
      <c r="F33" s="97"/>
    </row>
    <row r="34" spans="1:6" ht="60" x14ac:dyDescent="0.25">
      <c r="A34" s="123" t="s">
        <v>182</v>
      </c>
      <c r="B34" s="97">
        <v>168084.26</v>
      </c>
      <c r="C34" s="97">
        <v>169103.45</v>
      </c>
      <c r="D34" s="97">
        <v>169019.37</v>
      </c>
      <c r="E34" s="97"/>
      <c r="F34" s="97"/>
    </row>
    <row r="35" spans="1:6" ht="15.75" x14ac:dyDescent="0.25">
      <c r="A35" s="123" t="s">
        <v>116</v>
      </c>
      <c r="B35" s="97">
        <v>0</v>
      </c>
      <c r="C35" s="97"/>
      <c r="D35" s="97"/>
      <c r="E35" s="97"/>
      <c r="F35" s="97"/>
    </row>
    <row r="36" spans="1:6" ht="60" x14ac:dyDescent="0.25">
      <c r="A36" s="123" t="s">
        <v>161</v>
      </c>
      <c r="B36" s="97">
        <v>0</v>
      </c>
      <c r="C36" s="97"/>
      <c r="D36" s="97"/>
      <c r="E36" s="97"/>
      <c r="F36" s="98"/>
    </row>
    <row r="37" spans="1:6" ht="15.75" x14ac:dyDescent="0.25">
      <c r="A37" s="142" t="s">
        <v>46</v>
      </c>
      <c r="B37" s="100">
        <f t="shared" ref="B37:D37" si="12">B38</f>
        <v>120.57</v>
      </c>
      <c r="C37" s="100">
        <f t="shared" si="12"/>
        <v>3225</v>
      </c>
      <c r="D37" s="100">
        <f t="shared" si="12"/>
        <v>3225</v>
      </c>
      <c r="E37" s="100">
        <v>3225</v>
      </c>
      <c r="F37" s="100">
        <v>3225</v>
      </c>
    </row>
    <row r="38" spans="1:6" ht="30" x14ac:dyDescent="0.25">
      <c r="A38" s="123" t="s">
        <v>117</v>
      </c>
      <c r="B38" s="99">
        <v>120.57</v>
      </c>
      <c r="C38" s="99">
        <v>3225</v>
      </c>
      <c r="D38" s="99">
        <v>3225</v>
      </c>
      <c r="E38" s="99"/>
      <c r="F38" s="99"/>
    </row>
    <row r="39" spans="1:6" ht="31.5" x14ac:dyDescent="0.25">
      <c r="A39" s="62" t="s">
        <v>43</v>
      </c>
      <c r="B39" s="100">
        <f t="shared" ref="B39:D39" si="13">B40</f>
        <v>11202.76</v>
      </c>
      <c r="C39" s="100">
        <f t="shared" si="13"/>
        <v>16606.96</v>
      </c>
      <c r="D39" s="100">
        <f t="shared" si="13"/>
        <v>16700</v>
      </c>
      <c r="E39" s="100">
        <v>16700</v>
      </c>
      <c r="F39" s="100">
        <v>16700</v>
      </c>
    </row>
    <row r="40" spans="1:6" ht="45" x14ac:dyDescent="0.25">
      <c r="A40" s="123" t="s">
        <v>179</v>
      </c>
      <c r="B40" s="99">
        <v>11202.76</v>
      </c>
      <c r="C40" s="99">
        <v>16606.96</v>
      </c>
      <c r="D40" s="99">
        <v>16700</v>
      </c>
      <c r="E40" s="99"/>
      <c r="F40" s="99"/>
    </row>
    <row r="41" spans="1:6" ht="31.5" x14ac:dyDescent="0.25">
      <c r="A41" s="140" t="s">
        <v>183</v>
      </c>
      <c r="B41" s="100">
        <f t="shared" ref="B41:C41" si="14">SUM(B42:B44)</f>
        <v>886730.95</v>
      </c>
      <c r="C41" s="100">
        <f t="shared" si="14"/>
        <v>1079072.5</v>
      </c>
      <c r="D41" s="100">
        <f>SUM(D42:D44)</f>
        <v>1130664.98</v>
      </c>
      <c r="E41" s="100">
        <v>1107082.08</v>
      </c>
      <c r="F41" s="100">
        <v>1107082.08</v>
      </c>
    </row>
    <row r="42" spans="1:6" ht="60" x14ac:dyDescent="0.25">
      <c r="A42" s="123" t="s">
        <v>180</v>
      </c>
      <c r="B42" s="99">
        <v>859542.71</v>
      </c>
      <c r="C42" s="99">
        <v>1024492.5</v>
      </c>
      <c r="D42" s="167">
        <v>1045764.98</v>
      </c>
      <c r="E42" s="99"/>
      <c r="F42" s="99"/>
    </row>
    <row r="43" spans="1:6" ht="30" x14ac:dyDescent="0.25">
      <c r="A43" s="123" t="s">
        <v>184</v>
      </c>
      <c r="B43" s="99"/>
      <c r="C43" s="99"/>
      <c r="D43" s="99">
        <v>1500</v>
      </c>
      <c r="E43" s="99"/>
      <c r="F43" s="99"/>
    </row>
    <row r="44" spans="1:6" ht="30" x14ac:dyDescent="0.25">
      <c r="A44" s="145" t="s">
        <v>181</v>
      </c>
      <c r="B44" s="99">
        <v>27188.240000000002</v>
      </c>
      <c r="C44" s="99">
        <v>54580</v>
      </c>
      <c r="D44" s="99">
        <v>83400</v>
      </c>
      <c r="E44" s="99"/>
      <c r="F44" s="99"/>
    </row>
    <row r="45" spans="1:6" ht="15.75" x14ac:dyDescent="0.25">
      <c r="A45" s="140" t="s">
        <v>118</v>
      </c>
      <c r="B45" s="100">
        <f t="shared" ref="B45:D45" si="15">B46</f>
        <v>0</v>
      </c>
      <c r="C45" s="100">
        <f t="shared" si="15"/>
        <v>1000</v>
      </c>
      <c r="D45" s="100">
        <f t="shared" si="15"/>
        <v>1000</v>
      </c>
      <c r="E45" s="100">
        <v>1000</v>
      </c>
      <c r="F45" s="100">
        <v>1000</v>
      </c>
    </row>
    <row r="46" spans="1:6" ht="30" x14ac:dyDescent="0.25">
      <c r="A46" s="123" t="s">
        <v>119</v>
      </c>
      <c r="B46" s="99">
        <v>0</v>
      </c>
      <c r="C46" s="99">
        <v>1000</v>
      </c>
      <c r="D46" s="99">
        <v>1000</v>
      </c>
      <c r="E46" s="99"/>
      <c r="F46" s="99"/>
    </row>
  </sheetData>
  <mergeCells count="5">
    <mergeCell ref="A3:F3"/>
    <mergeCell ref="A5:F5"/>
    <mergeCell ref="A7:F7"/>
    <mergeCell ref="A28:F28"/>
    <mergeCell ref="A1:J1"/>
  </mergeCells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activeCell="D10" sqref="D10"/>
    </sheetView>
  </sheetViews>
  <sheetFormatPr defaultRowHeight="15" x14ac:dyDescent="0.25"/>
  <cols>
    <col min="1" max="1" width="37.7109375" customWidth="1"/>
    <col min="2" max="6" width="25.28515625" customWidth="1"/>
    <col min="8" max="10" width="9.140625" customWidth="1"/>
  </cols>
  <sheetData>
    <row r="1" spans="1:10" ht="42" customHeight="1" x14ac:dyDescent="0.25">
      <c r="A1" s="189" t="s">
        <v>169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x14ac:dyDescent="0.25">
      <c r="A3" s="189" t="s">
        <v>18</v>
      </c>
      <c r="B3" s="189"/>
      <c r="C3" s="189"/>
      <c r="D3" s="189"/>
      <c r="E3" s="202"/>
      <c r="F3" s="202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197" t="s">
        <v>4</v>
      </c>
      <c r="B5" s="209"/>
      <c r="C5" s="209"/>
      <c r="D5" s="209"/>
      <c r="E5" s="209"/>
      <c r="F5" s="209"/>
    </row>
    <row r="6" spans="1:10" ht="18" x14ac:dyDescent="0.25">
      <c r="A6" s="4"/>
      <c r="B6" s="4"/>
      <c r="C6" s="4"/>
      <c r="D6" s="4"/>
      <c r="E6" s="5"/>
      <c r="F6" s="5"/>
    </row>
    <row r="7" spans="1:10" ht="15.75" x14ac:dyDescent="0.25">
      <c r="A7" s="189" t="s">
        <v>13</v>
      </c>
      <c r="B7" s="208"/>
      <c r="C7" s="208"/>
      <c r="D7" s="208"/>
      <c r="E7" s="208"/>
      <c r="F7" s="208"/>
    </row>
    <row r="8" spans="1:10" ht="18" x14ac:dyDescent="0.25">
      <c r="A8" s="4"/>
      <c r="B8" s="4"/>
      <c r="C8" s="4"/>
      <c r="D8" s="4"/>
      <c r="E8" s="5"/>
      <c r="F8" s="5"/>
    </row>
    <row r="9" spans="1:10" ht="25.5" x14ac:dyDescent="0.25">
      <c r="A9" s="19" t="s">
        <v>42</v>
      </c>
      <c r="B9" s="18" t="s">
        <v>170</v>
      </c>
      <c r="C9" s="19" t="s">
        <v>166</v>
      </c>
      <c r="D9" s="19" t="s">
        <v>171</v>
      </c>
      <c r="E9" s="19" t="s">
        <v>154</v>
      </c>
      <c r="F9" s="19" t="s">
        <v>172</v>
      </c>
    </row>
    <row r="10" spans="1:10" ht="15.75" customHeight="1" x14ac:dyDescent="0.25">
      <c r="A10" s="11" t="s">
        <v>14</v>
      </c>
      <c r="B10" s="50">
        <v>1094341.5900000001</v>
      </c>
      <c r="C10" s="50">
        <v>1312036.17</v>
      </c>
      <c r="D10" s="236">
        <v>1340109.3500000001</v>
      </c>
      <c r="E10" s="183">
        <v>1340109.3500000001</v>
      </c>
      <c r="F10" s="183">
        <v>1340109.3500000001</v>
      </c>
    </row>
    <row r="11" spans="1:10" ht="15.75" customHeight="1" x14ac:dyDescent="0.25">
      <c r="A11" s="11" t="s">
        <v>120</v>
      </c>
      <c r="B11" s="50">
        <v>1094341.5900000001</v>
      </c>
      <c r="C11" s="50">
        <v>1312036.17</v>
      </c>
      <c r="D11" s="183">
        <v>1340109.3500000001</v>
      </c>
      <c r="E11" s="183">
        <v>1340109.3500000001</v>
      </c>
      <c r="F11" s="183">
        <v>1340109.3500000001</v>
      </c>
    </row>
    <row r="12" spans="1:10" x14ac:dyDescent="0.25">
      <c r="A12" s="17" t="s">
        <v>121</v>
      </c>
      <c r="B12" s="49">
        <v>1063802.6499999999</v>
      </c>
      <c r="C12" s="49">
        <v>1277536.17</v>
      </c>
      <c r="D12" s="49">
        <f>D11-D14</f>
        <v>1305609.3500000001</v>
      </c>
      <c r="E12" s="49">
        <f t="shared" ref="E12:F12" si="0">E11-E14</f>
        <v>1305609.3500000001</v>
      </c>
      <c r="F12" s="49">
        <f t="shared" si="0"/>
        <v>1305609.3500000001</v>
      </c>
    </row>
    <row r="13" spans="1:10" x14ac:dyDescent="0.25">
      <c r="A13" s="16" t="s">
        <v>122</v>
      </c>
      <c r="B13" s="49">
        <v>1063802.6499999999</v>
      </c>
      <c r="C13" s="49">
        <v>1277536.17</v>
      </c>
      <c r="D13" s="49">
        <f>D12-D15</f>
        <v>1305609.3500000001</v>
      </c>
      <c r="E13" s="49">
        <f t="shared" ref="E13:F13" si="1">E12-E15</f>
        <v>1305609.3500000001</v>
      </c>
      <c r="F13" s="49">
        <f t="shared" si="1"/>
        <v>1305609.3500000001</v>
      </c>
    </row>
    <row r="14" spans="1:10" x14ac:dyDescent="0.25">
      <c r="A14" s="11" t="s">
        <v>123</v>
      </c>
      <c r="B14" s="50">
        <v>30538.94</v>
      </c>
      <c r="C14" s="50">
        <v>34500</v>
      </c>
      <c r="D14" s="50">
        <v>34500</v>
      </c>
      <c r="E14" s="50">
        <v>34500</v>
      </c>
      <c r="F14" s="50">
        <v>34500</v>
      </c>
    </row>
    <row r="17" spans="14:14" x14ac:dyDescent="0.25">
      <c r="N17" t="s">
        <v>189</v>
      </c>
    </row>
  </sheetData>
  <mergeCells count="4">
    <mergeCell ref="A3:F3"/>
    <mergeCell ref="A5:F5"/>
    <mergeCell ref="A7:F7"/>
    <mergeCell ref="A1:J1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D7" sqref="D7:H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89" t="s">
        <v>169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189" t="s">
        <v>18</v>
      </c>
      <c r="B3" s="189"/>
      <c r="C3" s="189"/>
      <c r="D3" s="189"/>
      <c r="E3" s="189"/>
      <c r="F3" s="189"/>
      <c r="G3" s="189"/>
      <c r="H3" s="189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189" t="s">
        <v>48</v>
      </c>
      <c r="B5" s="189"/>
      <c r="C5" s="189"/>
      <c r="D5" s="189"/>
      <c r="E5" s="189"/>
      <c r="F5" s="189"/>
      <c r="G5" s="189"/>
      <c r="H5" s="189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25.5" x14ac:dyDescent="0.25">
      <c r="A7" s="19" t="s">
        <v>5</v>
      </c>
      <c r="B7" s="18" t="s">
        <v>6</v>
      </c>
      <c r="C7" s="18" t="s">
        <v>30</v>
      </c>
      <c r="D7" s="18" t="s">
        <v>170</v>
      </c>
      <c r="E7" s="19" t="s">
        <v>166</v>
      </c>
      <c r="F7" s="19" t="s">
        <v>171</v>
      </c>
      <c r="G7" s="19" t="s">
        <v>154</v>
      </c>
      <c r="H7" s="19" t="s">
        <v>172</v>
      </c>
    </row>
    <row r="8" spans="1:10" x14ac:dyDescent="0.25">
      <c r="A8" s="33"/>
      <c r="B8" s="34"/>
      <c r="C8" s="32" t="s">
        <v>50</v>
      </c>
      <c r="D8" s="34"/>
      <c r="E8" s="33"/>
      <c r="F8" s="33"/>
      <c r="G8" s="33"/>
      <c r="H8" s="33"/>
    </row>
    <row r="9" spans="1:10" ht="25.5" x14ac:dyDescent="0.25">
      <c r="A9" s="11">
        <v>8</v>
      </c>
      <c r="B9" s="11"/>
      <c r="C9" s="11" t="s">
        <v>15</v>
      </c>
      <c r="D9" s="8"/>
      <c r="E9" s="9"/>
      <c r="F9" s="9"/>
      <c r="G9" s="9"/>
      <c r="H9" s="9"/>
    </row>
    <row r="10" spans="1:10" x14ac:dyDescent="0.25">
      <c r="A10" s="11"/>
      <c r="B10" s="15">
        <v>84</v>
      </c>
      <c r="C10" s="15" t="s">
        <v>22</v>
      </c>
      <c r="D10" s="8"/>
      <c r="E10" s="9"/>
      <c r="F10" s="9"/>
      <c r="G10" s="9"/>
      <c r="H10" s="9"/>
    </row>
    <row r="11" spans="1:10" x14ac:dyDescent="0.25">
      <c r="A11" s="11"/>
      <c r="B11" s="15"/>
      <c r="C11" s="35"/>
      <c r="D11" s="8"/>
      <c r="E11" s="9"/>
      <c r="F11" s="9"/>
      <c r="G11" s="9"/>
      <c r="H11" s="9"/>
    </row>
    <row r="12" spans="1:10" x14ac:dyDescent="0.25">
      <c r="A12" s="11"/>
      <c r="B12" s="15"/>
      <c r="C12" s="32" t="s">
        <v>53</v>
      </c>
      <c r="D12" s="8"/>
      <c r="E12" s="9"/>
      <c r="F12" s="9"/>
      <c r="G12" s="9"/>
      <c r="H12" s="9"/>
    </row>
    <row r="13" spans="1:10" ht="25.5" x14ac:dyDescent="0.25">
      <c r="A13" s="13">
        <v>5</v>
      </c>
      <c r="B13" s="14"/>
      <c r="C13" s="24" t="s">
        <v>16</v>
      </c>
      <c r="D13" s="8"/>
      <c r="E13" s="9"/>
      <c r="F13" s="9"/>
      <c r="G13" s="9"/>
      <c r="H13" s="9"/>
    </row>
    <row r="14" spans="1:10" ht="25.5" x14ac:dyDescent="0.25">
      <c r="A14" s="15"/>
      <c r="B14" s="15">
        <v>54</v>
      </c>
      <c r="C14" s="25" t="s">
        <v>23</v>
      </c>
      <c r="D14" s="8"/>
      <c r="E14" s="9"/>
      <c r="F14" s="9"/>
      <c r="G14" s="9"/>
      <c r="H14" s="10"/>
    </row>
  </sheetData>
  <mergeCells count="3">
    <mergeCell ref="A3:H3"/>
    <mergeCell ref="A5:H5"/>
    <mergeCell ref="A1:J1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B7" sqref="B7:F7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89" t="s">
        <v>169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customHeight="1" x14ac:dyDescent="0.25">
      <c r="A2" s="23"/>
      <c r="B2" s="23"/>
      <c r="C2" s="23"/>
      <c r="D2" s="23"/>
      <c r="E2" s="23"/>
      <c r="F2" s="23"/>
    </row>
    <row r="3" spans="1:10" ht="15.75" customHeight="1" x14ac:dyDescent="0.25">
      <c r="A3" s="189" t="s">
        <v>18</v>
      </c>
      <c r="B3" s="189"/>
      <c r="C3" s="189"/>
      <c r="D3" s="189"/>
      <c r="E3" s="189"/>
      <c r="F3" s="189"/>
    </row>
    <row r="4" spans="1:10" ht="18" x14ac:dyDescent="0.25">
      <c r="A4" s="23"/>
      <c r="B4" s="23"/>
      <c r="C4" s="23"/>
      <c r="D4" s="23"/>
      <c r="E4" s="5"/>
      <c r="F4" s="5"/>
    </row>
    <row r="5" spans="1:10" ht="18" customHeight="1" x14ac:dyDescent="0.25">
      <c r="A5" s="189" t="s">
        <v>49</v>
      </c>
      <c r="B5" s="189"/>
      <c r="C5" s="189"/>
      <c r="D5" s="189"/>
      <c r="E5" s="189"/>
      <c r="F5" s="189"/>
    </row>
    <row r="6" spans="1:10" ht="18" x14ac:dyDescent="0.25">
      <c r="A6" s="23"/>
      <c r="B6" s="23"/>
      <c r="C6" s="23"/>
      <c r="D6" s="23"/>
      <c r="E6" s="5"/>
      <c r="F6" s="5"/>
    </row>
    <row r="7" spans="1:10" ht="25.5" x14ac:dyDescent="0.25">
      <c r="A7" s="18" t="s">
        <v>42</v>
      </c>
      <c r="B7" s="18" t="s">
        <v>170</v>
      </c>
      <c r="C7" s="19" t="s">
        <v>166</v>
      </c>
      <c r="D7" s="19" t="s">
        <v>171</v>
      </c>
      <c r="E7" s="19" t="s">
        <v>154</v>
      </c>
      <c r="F7" s="19" t="s">
        <v>172</v>
      </c>
    </row>
    <row r="8" spans="1:10" x14ac:dyDescent="0.25">
      <c r="A8" s="11" t="s">
        <v>50</v>
      </c>
      <c r="B8" s="8"/>
      <c r="C8" s="9"/>
      <c r="D8" s="9"/>
      <c r="E8" s="9"/>
      <c r="F8" s="9"/>
    </row>
    <row r="9" spans="1:10" ht="25.5" x14ac:dyDescent="0.25">
      <c r="A9" s="11" t="s">
        <v>51</v>
      </c>
      <c r="B9" s="8"/>
      <c r="C9" s="9"/>
      <c r="D9" s="9"/>
      <c r="E9" s="9"/>
      <c r="F9" s="9"/>
    </row>
    <row r="10" spans="1:10" ht="25.5" x14ac:dyDescent="0.25">
      <c r="A10" s="17" t="s">
        <v>52</v>
      </c>
      <c r="B10" s="8"/>
      <c r="C10" s="9"/>
      <c r="D10" s="9"/>
      <c r="E10" s="9"/>
      <c r="F10" s="9"/>
    </row>
    <row r="11" spans="1:10" x14ac:dyDescent="0.25">
      <c r="A11" s="17"/>
      <c r="B11" s="8"/>
      <c r="C11" s="9"/>
      <c r="D11" s="9"/>
      <c r="E11" s="9"/>
      <c r="F11" s="9"/>
    </row>
    <row r="12" spans="1:10" x14ac:dyDescent="0.25">
      <c r="A12" s="11" t="s">
        <v>53</v>
      </c>
      <c r="B12" s="8"/>
      <c r="C12" s="9"/>
      <c r="D12" s="9"/>
      <c r="E12" s="9"/>
      <c r="F12" s="9"/>
    </row>
    <row r="13" spans="1:10" x14ac:dyDescent="0.25">
      <c r="A13" s="24" t="s">
        <v>44</v>
      </c>
      <c r="B13" s="8"/>
      <c r="C13" s="9"/>
      <c r="D13" s="9"/>
      <c r="E13" s="9"/>
      <c r="F13" s="9"/>
    </row>
    <row r="14" spans="1:10" x14ac:dyDescent="0.25">
      <c r="A14" s="12" t="s">
        <v>45</v>
      </c>
      <c r="B14" s="8"/>
      <c r="C14" s="9"/>
      <c r="D14" s="9"/>
      <c r="E14" s="9"/>
      <c r="F14" s="10"/>
    </row>
    <row r="15" spans="1:10" x14ac:dyDescent="0.25">
      <c r="A15" s="24" t="s">
        <v>46</v>
      </c>
      <c r="B15" s="8"/>
      <c r="C15" s="9"/>
      <c r="D15" s="9"/>
      <c r="E15" s="9"/>
      <c r="F15" s="10"/>
    </row>
    <row r="16" spans="1:10" x14ac:dyDescent="0.25">
      <c r="A16" s="12" t="s">
        <v>47</v>
      </c>
      <c r="B16" s="8"/>
      <c r="C16" s="9"/>
      <c r="D16" s="9"/>
      <c r="E16" s="9"/>
      <c r="F16" s="10"/>
    </row>
  </sheetData>
  <mergeCells count="3">
    <mergeCell ref="A3:F3"/>
    <mergeCell ref="A5:F5"/>
    <mergeCell ref="A1:J1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opLeftCell="A175" workbookViewId="0">
      <selection activeCell="A111" sqref="A111:XFD111"/>
    </sheetView>
  </sheetViews>
  <sheetFormatPr defaultRowHeight="15" x14ac:dyDescent="0.25"/>
  <cols>
    <col min="1" max="2" width="8.42578125" bestFit="1" customWidth="1"/>
    <col min="3" max="3" width="0.42578125" customWidth="1"/>
    <col min="4" max="4" width="30" customWidth="1"/>
    <col min="5" max="9" width="25.28515625" customWidth="1"/>
  </cols>
  <sheetData>
    <row r="1" spans="1:10" ht="42" customHeight="1" x14ac:dyDescent="0.25">
      <c r="A1" s="189" t="s">
        <v>190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10" ht="18" customHeight="1" x14ac:dyDescent="0.25">
      <c r="A3" s="189" t="s">
        <v>17</v>
      </c>
      <c r="B3" s="190"/>
      <c r="C3" s="190"/>
      <c r="D3" s="190"/>
      <c r="E3" s="190"/>
      <c r="F3" s="190"/>
      <c r="G3" s="190"/>
      <c r="H3" s="190"/>
      <c r="I3" s="190"/>
    </row>
    <row r="4" spans="1:10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0" ht="25.5" x14ac:dyDescent="0.25">
      <c r="A5" s="212" t="s">
        <v>19</v>
      </c>
      <c r="B5" s="213"/>
      <c r="C5" s="214"/>
      <c r="D5" s="18" t="s">
        <v>20</v>
      </c>
      <c r="E5" s="18" t="s">
        <v>170</v>
      </c>
      <c r="F5" s="19" t="s">
        <v>166</v>
      </c>
      <c r="G5" s="19" t="s">
        <v>171</v>
      </c>
      <c r="H5" s="19" t="s">
        <v>154</v>
      </c>
      <c r="I5" s="19" t="s">
        <v>172</v>
      </c>
    </row>
    <row r="6" spans="1:10" ht="31.5" x14ac:dyDescent="0.25">
      <c r="A6" s="218" t="s">
        <v>124</v>
      </c>
      <c r="B6" s="219"/>
      <c r="C6" s="220"/>
      <c r="D6" s="60" t="s">
        <v>125</v>
      </c>
      <c r="E6" s="94">
        <f>SUM(E7,E42,E48)</f>
        <v>984526.21</v>
      </c>
      <c r="F6" s="94">
        <f t="shared" ref="F6" si="0">SUM(F7,F42,F48)</f>
        <v>1141603.45</v>
      </c>
      <c r="G6" s="94">
        <f>SUM(G7,G42,G48)</f>
        <v>1141819.3700000001</v>
      </c>
      <c r="H6" s="94">
        <f t="shared" ref="H6:I6" si="1">SUM(H7,H42,H48)</f>
        <v>1141819.3700000001</v>
      </c>
      <c r="I6" s="94">
        <f t="shared" si="1"/>
        <v>1141819.3700000001</v>
      </c>
    </row>
    <row r="7" spans="1:10" ht="31.5" x14ac:dyDescent="0.25">
      <c r="A7" s="218" t="s">
        <v>126</v>
      </c>
      <c r="B7" s="219"/>
      <c r="C7" s="220"/>
      <c r="D7" s="60" t="s">
        <v>127</v>
      </c>
      <c r="E7" s="95">
        <f>SUM(E8,E38)</f>
        <v>168084.26</v>
      </c>
      <c r="F7" s="95">
        <f t="shared" ref="F7:G7" si="2">SUM(F8,F38)</f>
        <v>169103.45</v>
      </c>
      <c r="G7" s="95">
        <f t="shared" si="2"/>
        <v>169019.37</v>
      </c>
      <c r="H7" s="95">
        <v>169019.37</v>
      </c>
      <c r="I7" s="95">
        <v>169019.37</v>
      </c>
    </row>
    <row r="8" spans="1:10" ht="30" x14ac:dyDescent="0.25">
      <c r="A8" s="215">
        <v>50</v>
      </c>
      <c r="B8" s="216"/>
      <c r="C8" s="217"/>
      <c r="D8" s="61" t="s">
        <v>173</v>
      </c>
      <c r="E8" s="95">
        <f>E10</f>
        <v>168084.26</v>
      </c>
      <c r="F8" s="95">
        <f t="shared" ref="F8:G8" si="3">F10</f>
        <v>169103.45</v>
      </c>
      <c r="G8" s="95">
        <f t="shared" si="3"/>
        <v>169019.37</v>
      </c>
      <c r="H8" s="95">
        <v>169019.37</v>
      </c>
      <c r="I8" s="95">
        <v>169019.37</v>
      </c>
    </row>
    <row r="9" spans="1:10" ht="30" x14ac:dyDescent="0.25">
      <c r="A9" s="168"/>
      <c r="B9" s="169">
        <v>50112</v>
      </c>
      <c r="C9" s="170"/>
      <c r="D9" s="61" t="s">
        <v>174</v>
      </c>
      <c r="E9" s="95"/>
      <c r="F9" s="95"/>
      <c r="G9" s="95"/>
      <c r="H9" s="95"/>
      <c r="I9" s="95"/>
    </row>
    <row r="10" spans="1:10" ht="15.75" x14ac:dyDescent="0.25">
      <c r="A10" s="218">
        <v>3</v>
      </c>
      <c r="B10" s="219"/>
      <c r="C10" s="220"/>
      <c r="D10" s="60" t="s">
        <v>10</v>
      </c>
      <c r="E10" s="95">
        <f>SUM(E11,E34,E36)</f>
        <v>168084.26</v>
      </c>
      <c r="F10" s="95">
        <f t="shared" ref="F10" si="4">SUM(F11,F34,F36)</f>
        <v>169103.45</v>
      </c>
      <c r="G10" s="95">
        <f>SUM(G11,G34,G36)</f>
        <v>169019.37</v>
      </c>
      <c r="H10" s="95">
        <v>169019.37</v>
      </c>
      <c r="I10" s="95">
        <v>169019.37</v>
      </c>
    </row>
    <row r="11" spans="1:10" ht="15.75" x14ac:dyDescent="0.25">
      <c r="A11" s="225">
        <v>32</v>
      </c>
      <c r="B11" s="226"/>
      <c r="C11" s="227"/>
      <c r="D11" s="62" t="s">
        <v>21</v>
      </c>
      <c r="E11" s="95">
        <f>SUM(E12:E33)</f>
        <v>95533.28</v>
      </c>
      <c r="F11" s="95">
        <f t="shared" ref="F11:G11" si="5">SUM(F12:F33)</f>
        <v>99281.91</v>
      </c>
      <c r="G11" s="95">
        <f t="shared" si="5"/>
        <v>101120</v>
      </c>
      <c r="H11" s="95">
        <v>101120</v>
      </c>
      <c r="I11" s="95">
        <v>101120</v>
      </c>
    </row>
    <row r="12" spans="1:10" ht="15.75" x14ac:dyDescent="0.25">
      <c r="A12" s="51">
        <v>3211</v>
      </c>
      <c r="B12" s="63"/>
      <c r="C12" s="64"/>
      <c r="D12" s="65" t="s">
        <v>81</v>
      </c>
      <c r="E12" s="97">
        <v>3798.6</v>
      </c>
      <c r="F12" s="97">
        <v>3500</v>
      </c>
      <c r="G12" s="97">
        <v>4000</v>
      </c>
      <c r="H12" s="97"/>
      <c r="I12" s="98"/>
    </row>
    <row r="13" spans="1:10" ht="15" customHeight="1" x14ac:dyDescent="0.25">
      <c r="A13" s="51">
        <v>3213</v>
      </c>
      <c r="B13" s="63"/>
      <c r="C13" s="64"/>
      <c r="D13" s="65" t="s">
        <v>82</v>
      </c>
      <c r="E13" s="97">
        <v>180.2</v>
      </c>
      <c r="F13" s="97">
        <v>550</v>
      </c>
      <c r="G13" s="97">
        <v>500</v>
      </c>
      <c r="H13" s="97"/>
      <c r="I13" s="97"/>
    </row>
    <row r="14" spans="1:10" ht="14.25" customHeight="1" x14ac:dyDescent="0.25">
      <c r="A14" s="51">
        <v>3221</v>
      </c>
      <c r="B14" s="63"/>
      <c r="C14" s="64"/>
      <c r="D14" s="65" t="s">
        <v>83</v>
      </c>
      <c r="E14" s="97">
        <v>10946.74</v>
      </c>
      <c r="F14" s="97">
        <v>12500</v>
      </c>
      <c r="G14" s="97">
        <v>12000</v>
      </c>
      <c r="H14" s="97"/>
      <c r="I14" s="97"/>
    </row>
    <row r="15" spans="1:10" ht="15" customHeight="1" x14ac:dyDescent="0.25">
      <c r="A15" s="51">
        <v>3222</v>
      </c>
      <c r="B15" s="63"/>
      <c r="C15" s="64"/>
      <c r="D15" s="65" t="s">
        <v>84</v>
      </c>
      <c r="E15" s="97">
        <v>297.45</v>
      </c>
      <c r="F15" s="97">
        <v>300</v>
      </c>
      <c r="G15" s="97">
        <v>300</v>
      </c>
      <c r="H15" s="97"/>
      <c r="I15" s="98"/>
    </row>
    <row r="16" spans="1:10" ht="15.75" x14ac:dyDescent="0.25">
      <c r="A16" s="51">
        <v>3223</v>
      </c>
      <c r="B16" s="63"/>
      <c r="C16" s="64"/>
      <c r="D16" s="65" t="s">
        <v>85</v>
      </c>
      <c r="E16" s="97">
        <v>35307.410000000003</v>
      </c>
      <c r="F16" s="97">
        <v>31200</v>
      </c>
      <c r="G16" s="97">
        <v>33000</v>
      </c>
      <c r="H16" s="97"/>
      <c r="I16" s="98"/>
    </row>
    <row r="17" spans="1:9" ht="30.75" x14ac:dyDescent="0.25">
      <c r="A17" s="51">
        <v>3224</v>
      </c>
      <c r="B17" s="63"/>
      <c r="C17" s="64"/>
      <c r="D17" s="65" t="s">
        <v>86</v>
      </c>
      <c r="E17" s="97">
        <v>6998.06</v>
      </c>
      <c r="F17" s="97">
        <v>3300</v>
      </c>
      <c r="G17" s="97">
        <v>4000</v>
      </c>
      <c r="H17" s="97"/>
      <c r="I17" s="98"/>
    </row>
    <row r="18" spans="1:9" ht="15" customHeight="1" x14ac:dyDescent="0.25">
      <c r="A18" s="51">
        <v>3225</v>
      </c>
      <c r="B18" s="63"/>
      <c r="C18" s="64"/>
      <c r="D18" s="65" t="s">
        <v>87</v>
      </c>
      <c r="E18" s="97">
        <v>912.03</v>
      </c>
      <c r="F18" s="97">
        <v>1500</v>
      </c>
      <c r="G18" s="97">
        <v>2000</v>
      </c>
      <c r="H18" s="97"/>
      <c r="I18" s="98"/>
    </row>
    <row r="19" spans="1:9" ht="30.75" x14ac:dyDescent="0.25">
      <c r="A19" s="51">
        <v>3227</v>
      </c>
      <c r="B19" s="63"/>
      <c r="C19" s="64"/>
      <c r="D19" s="65" t="s">
        <v>88</v>
      </c>
      <c r="E19" s="97">
        <v>1393.45</v>
      </c>
      <c r="F19" s="97">
        <v>1100</v>
      </c>
      <c r="G19" s="97">
        <v>1400</v>
      </c>
      <c r="H19" s="97"/>
      <c r="I19" s="98"/>
    </row>
    <row r="20" spans="1:9" ht="30.75" x14ac:dyDescent="0.25">
      <c r="A20" s="51">
        <v>3231</v>
      </c>
      <c r="B20" s="63"/>
      <c r="C20" s="64"/>
      <c r="D20" s="65" t="s">
        <v>89</v>
      </c>
      <c r="E20" s="97">
        <v>2750.31</v>
      </c>
      <c r="F20" s="97">
        <v>1800</v>
      </c>
      <c r="G20" s="97">
        <v>1870</v>
      </c>
      <c r="H20" s="97"/>
      <c r="I20" s="98"/>
    </row>
    <row r="21" spans="1:9" ht="30.75" x14ac:dyDescent="0.25">
      <c r="A21" s="51">
        <v>3232</v>
      </c>
      <c r="B21" s="63"/>
      <c r="C21" s="64"/>
      <c r="D21" s="65" t="s">
        <v>90</v>
      </c>
      <c r="E21" s="99">
        <v>9938.4599999999991</v>
      </c>
      <c r="F21" s="97">
        <v>15330</v>
      </c>
      <c r="G21" s="97">
        <v>6900</v>
      </c>
      <c r="H21" s="99"/>
      <c r="I21" s="99"/>
    </row>
    <row r="22" spans="1:9" ht="30.75" x14ac:dyDescent="0.25">
      <c r="A22" s="51">
        <v>3233</v>
      </c>
      <c r="B22" s="63"/>
      <c r="C22" s="64"/>
      <c r="D22" s="65" t="s">
        <v>91</v>
      </c>
      <c r="E22" s="99">
        <v>127.44</v>
      </c>
      <c r="F22" s="97">
        <v>0</v>
      </c>
      <c r="G22" s="97">
        <v>0</v>
      </c>
      <c r="H22" s="99"/>
      <c r="I22" s="99"/>
    </row>
    <row r="23" spans="1:9" ht="15.75" x14ac:dyDescent="0.25">
      <c r="A23" s="51">
        <v>3234</v>
      </c>
      <c r="B23" s="63"/>
      <c r="C23" s="64"/>
      <c r="D23" s="65" t="s">
        <v>92</v>
      </c>
      <c r="E23" s="99">
        <v>7302.72</v>
      </c>
      <c r="F23" s="97">
        <v>10100</v>
      </c>
      <c r="G23" s="97">
        <v>8700</v>
      </c>
      <c r="H23" s="99"/>
      <c r="I23" s="99"/>
    </row>
    <row r="24" spans="1:9" ht="15.75" x14ac:dyDescent="0.25">
      <c r="A24" s="51">
        <v>3235</v>
      </c>
      <c r="B24" s="63"/>
      <c r="C24" s="64"/>
      <c r="D24" s="65" t="s">
        <v>93</v>
      </c>
      <c r="E24" s="99">
        <v>133</v>
      </c>
      <c r="F24" s="97">
        <v>0</v>
      </c>
      <c r="G24" s="97">
        <v>0</v>
      </c>
      <c r="H24" s="99"/>
      <c r="I24" s="99"/>
    </row>
    <row r="25" spans="1:9" ht="30.75" x14ac:dyDescent="0.25">
      <c r="A25" s="51">
        <v>3236</v>
      </c>
      <c r="B25" s="63"/>
      <c r="C25" s="64"/>
      <c r="D25" s="65" t="s">
        <v>94</v>
      </c>
      <c r="E25" s="99">
        <v>2293.2399999999998</v>
      </c>
      <c r="F25" s="97">
        <v>2120</v>
      </c>
      <c r="G25" s="97">
        <v>2100</v>
      </c>
      <c r="H25" s="99"/>
      <c r="I25" s="99"/>
    </row>
    <row r="26" spans="1:9" ht="30.75" x14ac:dyDescent="0.25">
      <c r="A26" s="51">
        <v>3237</v>
      </c>
      <c r="B26" s="63"/>
      <c r="C26" s="64"/>
      <c r="D26" s="65" t="s">
        <v>95</v>
      </c>
      <c r="E26" s="99">
        <v>3511.77</v>
      </c>
      <c r="F26" s="97">
        <v>5085</v>
      </c>
      <c r="G26" s="97">
        <v>13000</v>
      </c>
      <c r="H26" s="99"/>
      <c r="I26" s="99"/>
    </row>
    <row r="27" spans="1:9" ht="15.75" x14ac:dyDescent="0.25">
      <c r="A27" s="51">
        <v>3238</v>
      </c>
      <c r="B27" s="63"/>
      <c r="C27" s="64"/>
      <c r="D27" s="65" t="s">
        <v>96</v>
      </c>
      <c r="E27" s="99">
        <v>6402.49</v>
      </c>
      <c r="F27" s="97">
        <v>6600</v>
      </c>
      <c r="G27" s="97">
        <v>6860</v>
      </c>
      <c r="H27" s="99"/>
      <c r="I27" s="99"/>
    </row>
    <row r="28" spans="1:9" ht="15.75" x14ac:dyDescent="0.25">
      <c r="A28" s="51">
        <v>3239</v>
      </c>
      <c r="B28" s="63"/>
      <c r="C28" s="64"/>
      <c r="D28" s="65" t="s">
        <v>97</v>
      </c>
      <c r="E28" s="99">
        <v>692.65</v>
      </c>
      <c r="F28" s="97">
        <v>636.91</v>
      </c>
      <c r="G28" s="97">
        <v>805</v>
      </c>
      <c r="H28" s="99"/>
      <c r="I28" s="99"/>
    </row>
    <row r="29" spans="1:9" ht="15.75" x14ac:dyDescent="0.25">
      <c r="A29" s="51">
        <v>3292</v>
      </c>
      <c r="B29" s="63"/>
      <c r="C29" s="64"/>
      <c r="D29" s="65" t="s">
        <v>98</v>
      </c>
      <c r="E29" s="99">
        <v>1829.18</v>
      </c>
      <c r="F29" s="97">
        <v>2510</v>
      </c>
      <c r="G29" s="97">
        <v>2500</v>
      </c>
      <c r="H29" s="99"/>
      <c r="I29" s="99"/>
    </row>
    <row r="30" spans="1:9" ht="15.75" x14ac:dyDescent="0.25">
      <c r="A30" s="51">
        <v>3293</v>
      </c>
      <c r="B30" s="63"/>
      <c r="C30" s="64"/>
      <c r="D30" s="65" t="s">
        <v>99</v>
      </c>
      <c r="E30" s="99">
        <v>0</v>
      </c>
      <c r="F30" s="97"/>
      <c r="G30" s="97"/>
      <c r="H30" s="99"/>
      <c r="I30" s="99"/>
    </row>
    <row r="31" spans="1:9" ht="15.75" x14ac:dyDescent="0.25">
      <c r="A31" s="51">
        <v>3294</v>
      </c>
      <c r="B31" s="63"/>
      <c r="C31" s="64"/>
      <c r="D31" s="65" t="s">
        <v>100</v>
      </c>
      <c r="E31" s="99">
        <v>163.09</v>
      </c>
      <c r="F31" s="97">
        <v>200</v>
      </c>
      <c r="G31" s="97">
        <v>235</v>
      </c>
      <c r="H31" s="99"/>
      <c r="I31" s="99"/>
    </row>
    <row r="32" spans="1:9" ht="15.75" x14ac:dyDescent="0.25">
      <c r="A32" s="51">
        <v>3295</v>
      </c>
      <c r="B32" s="63"/>
      <c r="C32" s="64"/>
      <c r="D32" s="65" t="s">
        <v>101</v>
      </c>
      <c r="E32" s="99">
        <v>471.91</v>
      </c>
      <c r="F32" s="97">
        <v>850</v>
      </c>
      <c r="G32" s="97">
        <v>850</v>
      </c>
      <c r="H32" s="99"/>
      <c r="I32" s="99"/>
    </row>
    <row r="33" spans="1:9" ht="30.75" x14ac:dyDescent="0.25">
      <c r="A33" s="52">
        <v>3299</v>
      </c>
      <c r="B33" s="66"/>
      <c r="C33" s="64"/>
      <c r="D33" s="65" t="s">
        <v>102</v>
      </c>
      <c r="E33" s="99">
        <v>83.08</v>
      </c>
      <c r="F33" s="97">
        <v>100</v>
      </c>
      <c r="G33" s="97">
        <v>100</v>
      </c>
      <c r="H33" s="99"/>
      <c r="I33" s="99"/>
    </row>
    <row r="34" spans="1:9" ht="15.75" x14ac:dyDescent="0.25">
      <c r="A34" s="221">
        <v>34</v>
      </c>
      <c r="B34" s="222"/>
      <c r="C34" s="67"/>
      <c r="D34" s="68" t="s">
        <v>105</v>
      </c>
      <c r="E34" s="100">
        <f>E35</f>
        <v>598.54999999999995</v>
      </c>
      <c r="F34" s="100">
        <f>F35</f>
        <v>650</v>
      </c>
      <c r="G34" s="100">
        <f>G35</f>
        <v>565.91999999999996</v>
      </c>
      <c r="H34" s="100">
        <v>650</v>
      </c>
      <c r="I34" s="100">
        <v>650</v>
      </c>
    </row>
    <row r="35" spans="1:9" ht="30.75" x14ac:dyDescent="0.25">
      <c r="A35" s="53">
        <v>3431</v>
      </c>
      <c r="B35" s="63"/>
      <c r="C35" s="64"/>
      <c r="D35" s="65" t="s">
        <v>106</v>
      </c>
      <c r="E35" s="99">
        <v>598.54999999999995</v>
      </c>
      <c r="F35" s="97">
        <v>650</v>
      </c>
      <c r="G35" s="97">
        <v>565.91999999999996</v>
      </c>
      <c r="H35" s="99"/>
      <c r="I35" s="99"/>
    </row>
    <row r="36" spans="1:9" ht="31.5" x14ac:dyDescent="0.25">
      <c r="A36" s="69">
        <v>37</v>
      </c>
      <c r="B36" s="70"/>
      <c r="C36" s="67"/>
      <c r="D36" s="68" t="s">
        <v>108</v>
      </c>
      <c r="E36" s="100">
        <f>E37</f>
        <v>71952.429999999993</v>
      </c>
      <c r="F36" s="100">
        <f t="shared" ref="F36:G36" si="6">F37</f>
        <v>69171.539999999994</v>
      </c>
      <c r="G36" s="100">
        <f t="shared" si="6"/>
        <v>67333.45</v>
      </c>
      <c r="H36" s="100">
        <v>67333.45</v>
      </c>
      <c r="I36" s="100">
        <v>67333.45</v>
      </c>
    </row>
    <row r="37" spans="1:9" ht="30.75" x14ac:dyDescent="0.25">
      <c r="A37" s="54">
        <v>3722</v>
      </c>
      <c r="B37" s="63"/>
      <c r="C37" s="64"/>
      <c r="D37" s="65" t="s">
        <v>109</v>
      </c>
      <c r="E37" s="99">
        <v>71952.429999999993</v>
      </c>
      <c r="F37" s="97">
        <v>69171.539999999994</v>
      </c>
      <c r="G37" s="97">
        <v>67333.45</v>
      </c>
      <c r="H37" s="99"/>
      <c r="I37" s="99"/>
    </row>
    <row r="38" spans="1:9" ht="45" x14ac:dyDescent="0.25">
      <c r="A38" s="55"/>
      <c r="B38" s="90">
        <v>56</v>
      </c>
      <c r="C38" s="64"/>
      <c r="D38" s="61" t="s">
        <v>129</v>
      </c>
      <c r="E38" s="100">
        <f>E40</f>
        <v>0</v>
      </c>
      <c r="F38" s="100">
        <f t="shared" ref="F38" si="7">F40</f>
        <v>0</v>
      </c>
      <c r="G38" s="100">
        <f t="shared" ref="G38:I38" si="8">G40</f>
        <v>0</v>
      </c>
      <c r="H38" s="100">
        <f t="shared" si="8"/>
        <v>0</v>
      </c>
      <c r="I38" s="100">
        <f t="shared" si="8"/>
        <v>0</v>
      </c>
    </row>
    <row r="39" spans="1:9" ht="15.75" x14ac:dyDescent="0.25">
      <c r="A39" s="218">
        <v>3</v>
      </c>
      <c r="B39" s="219"/>
      <c r="C39" s="220"/>
      <c r="D39" s="60" t="s">
        <v>10</v>
      </c>
      <c r="E39" s="100">
        <f>E40</f>
        <v>0</v>
      </c>
      <c r="F39" s="100">
        <f t="shared" ref="F39:I39" si="9">F40</f>
        <v>0</v>
      </c>
      <c r="G39" s="100">
        <f t="shared" si="9"/>
        <v>0</v>
      </c>
      <c r="H39" s="100">
        <f t="shared" si="9"/>
        <v>0</v>
      </c>
      <c r="I39" s="100">
        <f t="shared" si="9"/>
        <v>0</v>
      </c>
    </row>
    <row r="40" spans="1:9" ht="31.5" x14ac:dyDescent="0.25">
      <c r="A40" s="69">
        <v>37</v>
      </c>
      <c r="B40" s="71"/>
      <c r="C40" s="64"/>
      <c r="D40" s="68" t="s">
        <v>108</v>
      </c>
      <c r="E40" s="100">
        <f>E41</f>
        <v>0</v>
      </c>
      <c r="F40" s="100">
        <f t="shared" ref="F40:I40" si="10">F41</f>
        <v>0</v>
      </c>
      <c r="G40" s="100">
        <f t="shared" si="10"/>
        <v>0</v>
      </c>
      <c r="H40" s="100">
        <f t="shared" si="10"/>
        <v>0</v>
      </c>
      <c r="I40" s="100">
        <f t="shared" si="10"/>
        <v>0</v>
      </c>
    </row>
    <row r="41" spans="1:9" ht="30" x14ac:dyDescent="0.25">
      <c r="A41" s="55">
        <v>3721</v>
      </c>
      <c r="B41" s="71"/>
      <c r="C41" s="64"/>
      <c r="D41" s="72" t="s">
        <v>130</v>
      </c>
      <c r="E41" s="99">
        <v>0</v>
      </c>
      <c r="F41" s="99"/>
      <c r="G41" s="99"/>
      <c r="H41" s="99"/>
      <c r="I41" s="99"/>
    </row>
    <row r="42" spans="1:9" ht="40.5" customHeight="1" x14ac:dyDescent="0.25">
      <c r="A42" s="229" t="s">
        <v>131</v>
      </c>
      <c r="B42" s="219"/>
      <c r="C42" s="220"/>
      <c r="D42" s="60" t="s">
        <v>132</v>
      </c>
      <c r="E42" s="100">
        <f t="shared" ref="E42:E44" si="11">E43</f>
        <v>0</v>
      </c>
      <c r="F42" s="100">
        <f t="shared" ref="F42:I42" si="12">F43</f>
        <v>0</v>
      </c>
      <c r="G42" s="100">
        <f t="shared" si="12"/>
        <v>0</v>
      </c>
      <c r="H42" s="100">
        <f t="shared" si="12"/>
        <v>0</v>
      </c>
      <c r="I42" s="100">
        <f t="shared" si="12"/>
        <v>0</v>
      </c>
    </row>
    <row r="43" spans="1:9" ht="45" x14ac:dyDescent="0.25">
      <c r="A43" s="215">
        <v>55</v>
      </c>
      <c r="B43" s="216"/>
      <c r="C43" s="217"/>
      <c r="D43" s="61" t="s">
        <v>128</v>
      </c>
      <c r="E43" s="100">
        <f t="shared" si="11"/>
        <v>0</v>
      </c>
      <c r="F43" s="100">
        <f t="shared" ref="F43:I44" si="13">F44</f>
        <v>0</v>
      </c>
      <c r="G43" s="100">
        <f t="shared" si="13"/>
        <v>0</v>
      </c>
      <c r="H43" s="100">
        <f t="shared" si="13"/>
        <v>0</v>
      </c>
      <c r="I43" s="100">
        <f t="shared" si="13"/>
        <v>0</v>
      </c>
    </row>
    <row r="44" spans="1:9" ht="31.5" x14ac:dyDescent="0.25">
      <c r="A44" s="73">
        <v>4</v>
      </c>
      <c r="B44" s="74"/>
      <c r="C44" s="67"/>
      <c r="D44" s="75" t="s">
        <v>12</v>
      </c>
      <c r="E44" s="100">
        <f t="shared" si="11"/>
        <v>0</v>
      </c>
      <c r="F44" s="100">
        <f t="shared" si="13"/>
        <v>0</v>
      </c>
      <c r="G44" s="100">
        <f t="shared" si="13"/>
        <v>0</v>
      </c>
      <c r="H44" s="100">
        <f t="shared" si="13"/>
        <v>0</v>
      </c>
      <c r="I44" s="100">
        <f t="shared" si="13"/>
        <v>0</v>
      </c>
    </row>
    <row r="45" spans="1:9" ht="47.25" x14ac:dyDescent="0.25">
      <c r="A45" s="73">
        <v>42</v>
      </c>
      <c r="B45" s="74"/>
      <c r="C45" s="67"/>
      <c r="D45" s="68" t="s">
        <v>29</v>
      </c>
      <c r="E45" s="100">
        <f>SUM(E46:E47)</f>
        <v>0</v>
      </c>
      <c r="F45" s="100">
        <f t="shared" ref="F45" si="14">SUM(F46:F47)</f>
        <v>0</v>
      </c>
      <c r="G45" s="100">
        <f t="shared" ref="G45:I45" si="15">SUM(G46:G47)</f>
        <v>0</v>
      </c>
      <c r="H45" s="100">
        <f t="shared" si="15"/>
        <v>0</v>
      </c>
      <c r="I45" s="100">
        <f t="shared" si="15"/>
        <v>0</v>
      </c>
    </row>
    <row r="46" spans="1:9" ht="30.75" x14ac:dyDescent="0.25">
      <c r="A46" s="56">
        <v>4223</v>
      </c>
      <c r="B46" s="76"/>
      <c r="C46" s="64"/>
      <c r="D46" s="65" t="s">
        <v>112</v>
      </c>
      <c r="E46" s="99">
        <v>0</v>
      </c>
      <c r="F46" s="99">
        <v>0</v>
      </c>
      <c r="G46" s="99">
        <v>0</v>
      </c>
      <c r="H46" s="99"/>
      <c r="I46" s="99"/>
    </row>
    <row r="47" spans="1:9" ht="30.75" x14ac:dyDescent="0.25">
      <c r="A47" s="56">
        <v>4227</v>
      </c>
      <c r="B47" s="76"/>
      <c r="C47" s="64"/>
      <c r="D47" s="65" t="s">
        <v>114</v>
      </c>
      <c r="E47" s="99">
        <v>0</v>
      </c>
      <c r="F47" s="99">
        <v>0</v>
      </c>
      <c r="G47" s="99">
        <v>0</v>
      </c>
      <c r="H47" s="99"/>
      <c r="I47" s="99"/>
    </row>
    <row r="48" spans="1:9" ht="81" customHeight="1" x14ac:dyDescent="0.25">
      <c r="A48" s="218" t="s">
        <v>133</v>
      </c>
      <c r="B48" s="219"/>
      <c r="C48" s="77"/>
      <c r="D48" s="60" t="s">
        <v>134</v>
      </c>
      <c r="E48" s="100">
        <f t="shared" ref="E48:G48" si="16">E49</f>
        <v>816441.95</v>
      </c>
      <c r="F48" s="100">
        <f t="shared" si="16"/>
        <v>972500</v>
      </c>
      <c r="G48" s="100">
        <f t="shared" si="16"/>
        <v>972800</v>
      </c>
      <c r="H48" s="100">
        <v>972800</v>
      </c>
      <c r="I48" s="100">
        <v>972800</v>
      </c>
    </row>
    <row r="49" spans="1:9" ht="47.25" x14ac:dyDescent="0.25">
      <c r="A49" s="210">
        <v>5011</v>
      </c>
      <c r="B49" s="211"/>
      <c r="C49" s="230"/>
      <c r="D49" s="60" t="s">
        <v>175</v>
      </c>
      <c r="E49" s="100">
        <f t="shared" ref="E49:G49" si="17">E50</f>
        <v>816441.95</v>
      </c>
      <c r="F49" s="100">
        <f t="shared" si="17"/>
        <v>972500</v>
      </c>
      <c r="G49" s="100">
        <f t="shared" si="17"/>
        <v>972800</v>
      </c>
      <c r="H49" s="100">
        <v>972800</v>
      </c>
      <c r="I49" s="100">
        <v>972800</v>
      </c>
    </row>
    <row r="50" spans="1:9" ht="15.75" x14ac:dyDescent="0.25">
      <c r="A50" s="218">
        <v>3</v>
      </c>
      <c r="B50" s="219"/>
      <c r="C50" s="220"/>
      <c r="D50" s="62" t="s">
        <v>10</v>
      </c>
      <c r="E50" s="100">
        <f>SUM(E51,E58)</f>
        <v>816441.95</v>
      </c>
      <c r="F50" s="100">
        <f t="shared" ref="F50" si="18">SUM(F51,F58)</f>
        <v>972500</v>
      </c>
      <c r="G50" s="100">
        <f t="shared" ref="G50" si="19">SUM(G51,G58)</f>
        <v>972800</v>
      </c>
      <c r="H50" s="100">
        <v>972800</v>
      </c>
      <c r="I50" s="100">
        <v>972800</v>
      </c>
    </row>
    <row r="51" spans="1:9" ht="15.75" x14ac:dyDescent="0.25">
      <c r="A51" s="78">
        <v>31</v>
      </c>
      <c r="B51" s="79"/>
      <c r="C51" s="60"/>
      <c r="D51" s="62" t="s">
        <v>11</v>
      </c>
      <c r="E51" s="100">
        <f t="shared" ref="E51:F51" si="20">SUM(E52:E57)</f>
        <v>775599.82</v>
      </c>
      <c r="F51" s="100">
        <f t="shared" si="20"/>
        <v>920000</v>
      </c>
      <c r="G51" s="100">
        <f t="shared" ref="G51" si="21">SUM(G52:G57)</f>
        <v>920000</v>
      </c>
      <c r="H51" s="100">
        <v>920000</v>
      </c>
      <c r="I51" s="100">
        <v>920000</v>
      </c>
    </row>
    <row r="52" spans="1:9" ht="15.75" x14ac:dyDescent="0.25">
      <c r="A52" s="51">
        <v>3111</v>
      </c>
      <c r="B52" s="79"/>
      <c r="C52" s="60"/>
      <c r="D52" s="65" t="s">
        <v>75</v>
      </c>
      <c r="E52" s="99">
        <v>611514.12</v>
      </c>
      <c r="F52" s="99">
        <v>720000</v>
      </c>
      <c r="G52" s="99">
        <v>720000</v>
      </c>
      <c r="H52" s="99"/>
      <c r="I52" s="99"/>
    </row>
    <row r="53" spans="1:9" ht="15.75" x14ac:dyDescent="0.25">
      <c r="A53" s="51">
        <v>3113</v>
      </c>
      <c r="B53" s="79"/>
      <c r="C53" s="60"/>
      <c r="D53" s="65" t="s">
        <v>76</v>
      </c>
      <c r="E53" s="99">
        <v>8545.42</v>
      </c>
      <c r="F53" s="99">
        <v>20000</v>
      </c>
      <c r="G53" s="99">
        <v>20000</v>
      </c>
      <c r="H53" s="99"/>
      <c r="I53" s="99"/>
    </row>
    <row r="54" spans="1:9" ht="30.75" x14ac:dyDescent="0.25">
      <c r="A54" s="51">
        <v>3114</v>
      </c>
      <c r="B54" s="79"/>
      <c r="C54" s="60"/>
      <c r="D54" s="65" t="s">
        <v>77</v>
      </c>
      <c r="E54" s="99">
        <v>15584.33</v>
      </c>
      <c r="F54" s="99">
        <v>20000</v>
      </c>
      <c r="G54" s="99">
        <v>20000</v>
      </c>
      <c r="H54" s="99"/>
      <c r="I54" s="99"/>
    </row>
    <row r="55" spans="1:9" ht="15.75" x14ac:dyDescent="0.25">
      <c r="A55" s="57">
        <v>3121</v>
      </c>
      <c r="B55" s="79"/>
      <c r="C55" s="60"/>
      <c r="D55" s="65" t="s">
        <v>78</v>
      </c>
      <c r="E55" s="99">
        <v>35074.589999999997</v>
      </c>
      <c r="F55" s="99">
        <v>40000</v>
      </c>
      <c r="G55" s="99">
        <v>40000</v>
      </c>
      <c r="H55" s="99"/>
      <c r="I55" s="99"/>
    </row>
    <row r="56" spans="1:9" ht="30.75" x14ac:dyDescent="0.25">
      <c r="A56" s="51">
        <v>3132</v>
      </c>
      <c r="B56" s="79"/>
      <c r="C56" s="60"/>
      <c r="D56" s="65" t="s">
        <v>79</v>
      </c>
      <c r="E56" s="99">
        <v>104881.36</v>
      </c>
      <c r="F56" s="99">
        <v>120000</v>
      </c>
      <c r="G56" s="99">
        <v>120000</v>
      </c>
      <c r="H56" s="99"/>
      <c r="I56" s="99"/>
    </row>
    <row r="57" spans="1:9" ht="30.75" x14ac:dyDescent="0.25">
      <c r="A57" s="51">
        <v>3133</v>
      </c>
      <c r="B57" s="79"/>
      <c r="C57" s="60"/>
      <c r="D57" s="65" t="s">
        <v>80</v>
      </c>
      <c r="E57" s="99">
        <v>0</v>
      </c>
      <c r="F57" s="99">
        <v>0</v>
      </c>
      <c r="G57" s="99">
        <v>0</v>
      </c>
      <c r="H57" s="99"/>
      <c r="I57" s="99"/>
    </row>
    <row r="58" spans="1:9" ht="15.75" x14ac:dyDescent="0.25">
      <c r="A58" s="78">
        <v>32</v>
      </c>
      <c r="B58" s="79"/>
      <c r="C58" s="60"/>
      <c r="D58" s="62" t="s">
        <v>21</v>
      </c>
      <c r="E58" s="100">
        <f t="shared" ref="E58:F58" si="22">SUM(E59:E60)</f>
        <v>40842.129999999997</v>
      </c>
      <c r="F58" s="100">
        <f t="shared" si="22"/>
        <v>52500</v>
      </c>
      <c r="G58" s="100">
        <f t="shared" ref="G58" si="23">SUM(G59:G60)</f>
        <v>52800</v>
      </c>
      <c r="H58" s="100">
        <v>52800</v>
      </c>
      <c r="I58" s="100">
        <v>52800</v>
      </c>
    </row>
    <row r="59" spans="1:9" ht="30.75" x14ac:dyDescent="0.25">
      <c r="A59" s="51">
        <v>3212</v>
      </c>
      <c r="B59" s="79"/>
      <c r="C59" s="60"/>
      <c r="D59" s="65" t="s">
        <v>103</v>
      </c>
      <c r="E59" s="99">
        <v>38854.129999999997</v>
      </c>
      <c r="F59" s="99">
        <v>50000</v>
      </c>
      <c r="G59" s="99">
        <v>50000</v>
      </c>
      <c r="H59" s="99"/>
      <c r="I59" s="99"/>
    </row>
    <row r="60" spans="1:9" ht="15.75" x14ac:dyDescent="0.25">
      <c r="A60" s="51">
        <v>3295</v>
      </c>
      <c r="B60" s="91"/>
      <c r="C60" s="92"/>
      <c r="D60" s="65" t="s">
        <v>101</v>
      </c>
      <c r="E60" s="99">
        <v>1988</v>
      </c>
      <c r="F60" s="99">
        <v>2500</v>
      </c>
      <c r="G60" s="99">
        <v>2800</v>
      </c>
      <c r="H60" s="99"/>
      <c r="I60" s="99"/>
    </row>
    <row r="61" spans="1:9" ht="60.75" customHeight="1" x14ac:dyDescent="0.25">
      <c r="A61" s="228" t="s">
        <v>135</v>
      </c>
      <c r="B61" s="228"/>
      <c r="C61" s="228"/>
      <c r="D61" s="93" t="s">
        <v>136</v>
      </c>
      <c r="E61" s="100">
        <f>SUM(E62,E112,E129,E156)</f>
        <v>91893.050000000017</v>
      </c>
      <c r="F61" s="100">
        <f>SUM(F62,F112,F129)</f>
        <v>99352.72</v>
      </c>
      <c r="G61" s="100">
        <f>SUM(G62,G112,G129,G108)</f>
        <v>95389.98000000001</v>
      </c>
      <c r="H61" s="100">
        <f>SUM(H62,H112,H129)</f>
        <v>68875</v>
      </c>
      <c r="I61" s="100">
        <f>SUM(I62,I112,I129)</f>
        <v>68875</v>
      </c>
    </row>
    <row r="62" spans="1:9" ht="60.75" customHeight="1" x14ac:dyDescent="0.25">
      <c r="A62" s="223" t="s">
        <v>137</v>
      </c>
      <c r="B62" s="224"/>
      <c r="C62" s="60"/>
      <c r="D62" s="60" t="s">
        <v>138</v>
      </c>
      <c r="E62" s="100">
        <f>SUM(E63,E81,E97,E108)</f>
        <v>34538.400000000001</v>
      </c>
      <c r="F62" s="100">
        <f>SUM(F63,F81,F97,F108)</f>
        <v>51845.759999999995</v>
      </c>
      <c r="G62" s="100">
        <f>SUM(G63,G81,G97,G106)</f>
        <v>27807.08</v>
      </c>
      <c r="H62" s="100">
        <f>SUM(H63,H81,H97,H108)</f>
        <v>24875</v>
      </c>
      <c r="I62" s="100">
        <f>SUM(I63,I81,I97,I108)</f>
        <v>24875</v>
      </c>
    </row>
    <row r="63" spans="1:9" ht="47.25" x14ac:dyDescent="0.25">
      <c r="A63" s="210">
        <v>5011</v>
      </c>
      <c r="B63" s="211"/>
      <c r="C63" s="60"/>
      <c r="D63" s="172" t="s">
        <v>175</v>
      </c>
      <c r="E63" s="100">
        <f>E64</f>
        <v>5229.5199999999995</v>
      </c>
      <c r="F63" s="100">
        <f t="shared" ref="F63:I63" si="24">F64</f>
        <v>8992.5</v>
      </c>
      <c r="G63" s="100">
        <f t="shared" si="24"/>
        <v>6382.08</v>
      </c>
      <c r="H63" s="100">
        <f t="shared" si="24"/>
        <v>4950</v>
      </c>
      <c r="I63" s="100">
        <f t="shared" si="24"/>
        <v>4950</v>
      </c>
    </row>
    <row r="64" spans="1:9" ht="15.75" x14ac:dyDescent="0.25">
      <c r="A64" s="78">
        <v>3</v>
      </c>
      <c r="B64" s="79"/>
      <c r="C64" s="60"/>
      <c r="D64" s="62" t="s">
        <v>10</v>
      </c>
      <c r="E64" s="100">
        <f>SUM(E65,E75,E77,E79)</f>
        <v>5229.5199999999995</v>
      </c>
      <c r="F64" s="100">
        <f>SUM(F65,F75,F77,F79)</f>
        <v>8992.5</v>
      </c>
      <c r="G64" s="100">
        <f>SUM(G65,G75,G77,G79)</f>
        <v>6382.08</v>
      </c>
      <c r="H64" s="100">
        <f>SUM(H65,H75,H77,H79)</f>
        <v>4950</v>
      </c>
      <c r="I64" s="100">
        <f>SUM(I65,I75,I77,I79)</f>
        <v>4950</v>
      </c>
    </row>
    <row r="65" spans="1:9" ht="15.75" x14ac:dyDescent="0.25">
      <c r="A65" s="78">
        <v>32</v>
      </c>
      <c r="B65" s="79"/>
      <c r="C65" s="60"/>
      <c r="D65" s="62" t="s">
        <v>21</v>
      </c>
      <c r="E65" s="100">
        <f>SUM(E66:E74)</f>
        <v>2985.38</v>
      </c>
      <c r="F65" s="100">
        <f t="shared" ref="F65:G65" si="25">SUM(F66:F74)</f>
        <v>6242.5</v>
      </c>
      <c r="G65" s="100">
        <f t="shared" si="25"/>
        <v>2532.08</v>
      </c>
      <c r="H65" s="100">
        <v>1100</v>
      </c>
      <c r="I65" s="100">
        <v>1100</v>
      </c>
    </row>
    <row r="66" spans="1:9" ht="15.75" x14ac:dyDescent="0.25">
      <c r="A66" s="51">
        <v>3211</v>
      </c>
      <c r="B66" s="79"/>
      <c r="C66" s="60"/>
      <c r="D66" s="65" t="s">
        <v>81</v>
      </c>
      <c r="E66" s="99">
        <v>203</v>
      </c>
      <c r="F66" s="99">
        <v>250</v>
      </c>
      <c r="G66" s="99">
        <v>250</v>
      </c>
      <c r="H66" s="99"/>
      <c r="I66" s="99"/>
    </row>
    <row r="67" spans="1:9" ht="30.75" x14ac:dyDescent="0.25">
      <c r="A67" s="51">
        <v>3221</v>
      </c>
      <c r="B67" s="79"/>
      <c r="C67" s="60"/>
      <c r="D67" s="65" t="s">
        <v>83</v>
      </c>
      <c r="E67" s="99">
        <v>44.36</v>
      </c>
      <c r="F67" s="99">
        <v>500</v>
      </c>
      <c r="G67" s="99">
        <v>1932.08</v>
      </c>
      <c r="H67" s="99"/>
      <c r="I67" s="99"/>
    </row>
    <row r="68" spans="1:9" ht="15.75" x14ac:dyDescent="0.25">
      <c r="A68" s="58">
        <v>3222</v>
      </c>
      <c r="B68" s="80"/>
      <c r="C68" s="81"/>
      <c r="D68" s="65" t="s">
        <v>84</v>
      </c>
      <c r="E68" s="99">
        <v>1096.33</v>
      </c>
      <c r="F68" s="99">
        <v>200</v>
      </c>
      <c r="G68" s="99">
        <v>200</v>
      </c>
      <c r="H68" s="99"/>
      <c r="I68" s="99"/>
    </row>
    <row r="69" spans="1:9" ht="15.75" x14ac:dyDescent="0.25">
      <c r="A69" s="59">
        <v>3225</v>
      </c>
      <c r="B69" s="82"/>
      <c r="C69" s="83"/>
      <c r="D69" s="65" t="s">
        <v>87</v>
      </c>
      <c r="E69" s="99">
        <v>1641.69</v>
      </c>
      <c r="F69" s="99">
        <v>142.5</v>
      </c>
      <c r="G69" s="99">
        <v>0</v>
      </c>
      <c r="H69" s="99"/>
      <c r="I69" s="99"/>
    </row>
    <row r="70" spans="1:9" ht="30.75" x14ac:dyDescent="0.25">
      <c r="A70" s="56">
        <v>3232</v>
      </c>
      <c r="B70" s="80"/>
      <c r="C70" s="81"/>
      <c r="D70" s="65" t="s">
        <v>90</v>
      </c>
      <c r="E70" s="99">
        <v>0</v>
      </c>
      <c r="F70" s="99">
        <v>5000</v>
      </c>
      <c r="G70" s="99">
        <v>0</v>
      </c>
      <c r="H70" s="99"/>
      <c r="I70" s="99"/>
    </row>
    <row r="71" spans="1:9" ht="15.75" customHeight="1" x14ac:dyDescent="0.25">
      <c r="A71" s="59">
        <v>3237</v>
      </c>
      <c r="B71" s="82"/>
      <c r="C71" s="83"/>
      <c r="D71" s="65" t="s">
        <v>95</v>
      </c>
      <c r="E71" s="99">
        <v>0</v>
      </c>
      <c r="F71" s="99"/>
      <c r="G71" s="99"/>
      <c r="H71" s="99"/>
      <c r="I71" s="99"/>
    </row>
    <row r="72" spans="1:9" ht="15.75" x14ac:dyDescent="0.25">
      <c r="A72" s="56">
        <v>3295</v>
      </c>
      <c r="B72" s="76"/>
      <c r="C72" s="84"/>
      <c r="D72" s="65" t="s">
        <v>101</v>
      </c>
      <c r="E72" s="99">
        <v>0</v>
      </c>
      <c r="F72" s="99">
        <v>0</v>
      </c>
      <c r="G72" s="99">
        <v>0</v>
      </c>
      <c r="H72" s="99"/>
      <c r="I72" s="99"/>
    </row>
    <row r="73" spans="1:9" ht="15.75" x14ac:dyDescent="0.25">
      <c r="A73" s="56">
        <v>3296</v>
      </c>
      <c r="B73" s="76"/>
      <c r="C73" s="84"/>
      <c r="D73" s="65" t="s">
        <v>104</v>
      </c>
      <c r="E73" s="99">
        <v>0</v>
      </c>
      <c r="F73" s="99">
        <v>0</v>
      </c>
      <c r="G73" s="99">
        <v>0</v>
      </c>
      <c r="H73" s="99"/>
      <c r="I73" s="99"/>
    </row>
    <row r="74" spans="1:9" ht="30.75" x14ac:dyDescent="0.25">
      <c r="A74" s="56">
        <v>3299</v>
      </c>
      <c r="B74" s="76"/>
      <c r="C74" s="81"/>
      <c r="D74" s="65" t="s">
        <v>102</v>
      </c>
      <c r="E74" s="99">
        <v>0</v>
      </c>
      <c r="F74" s="99">
        <v>150</v>
      </c>
      <c r="G74" s="99">
        <v>150</v>
      </c>
      <c r="H74" s="99"/>
      <c r="I74" s="99"/>
    </row>
    <row r="75" spans="1:9" ht="15.75" x14ac:dyDescent="0.25">
      <c r="A75" s="78">
        <v>34</v>
      </c>
      <c r="B75" s="80"/>
      <c r="C75" s="81"/>
      <c r="D75" s="68" t="s">
        <v>105</v>
      </c>
      <c r="E75" s="100">
        <f>E76</f>
        <v>0</v>
      </c>
      <c r="F75" s="100">
        <f t="shared" ref="F75:G75" si="26">F76</f>
        <v>0</v>
      </c>
      <c r="G75" s="100">
        <f t="shared" si="26"/>
        <v>0</v>
      </c>
      <c r="H75" s="100">
        <v>0</v>
      </c>
      <c r="I75" s="100">
        <v>0</v>
      </c>
    </row>
    <row r="76" spans="1:9" ht="15.75" x14ac:dyDescent="0.25">
      <c r="A76" s="56">
        <v>3433</v>
      </c>
      <c r="B76" s="80"/>
      <c r="C76" s="81"/>
      <c r="D76" s="65" t="s">
        <v>107</v>
      </c>
      <c r="E76" s="99">
        <v>0</v>
      </c>
      <c r="F76" s="99">
        <v>0</v>
      </c>
      <c r="G76" s="99">
        <v>0</v>
      </c>
      <c r="H76" s="99"/>
      <c r="I76" s="99"/>
    </row>
    <row r="77" spans="1:9" ht="31.5" x14ac:dyDescent="0.25">
      <c r="A77" s="69">
        <v>37</v>
      </c>
      <c r="B77" s="70"/>
      <c r="C77" s="149"/>
      <c r="D77" s="68" t="s">
        <v>108</v>
      </c>
      <c r="E77" s="100">
        <f t="shared" ref="E77" si="27">E78</f>
        <v>1949.99</v>
      </c>
      <c r="F77" s="100">
        <f>F78</f>
        <v>2400</v>
      </c>
      <c r="G77" s="100">
        <f>G78</f>
        <v>3500</v>
      </c>
      <c r="H77" s="100">
        <v>3500</v>
      </c>
      <c r="I77" s="100">
        <v>3500</v>
      </c>
    </row>
    <row r="78" spans="1:9" ht="30.75" x14ac:dyDescent="0.25">
      <c r="A78" s="54">
        <v>3721</v>
      </c>
      <c r="B78" s="63"/>
      <c r="C78" s="64"/>
      <c r="D78" s="65" t="s">
        <v>162</v>
      </c>
      <c r="E78" s="99">
        <v>1949.99</v>
      </c>
      <c r="F78" s="99">
        <v>2400</v>
      </c>
      <c r="G78" s="99">
        <v>3500</v>
      </c>
      <c r="H78" s="99"/>
      <c r="I78" s="99"/>
    </row>
    <row r="79" spans="1:9" ht="15.75" x14ac:dyDescent="0.25">
      <c r="A79" s="78">
        <v>38</v>
      </c>
      <c r="B79" s="80"/>
      <c r="C79" s="81"/>
      <c r="D79" s="68" t="s">
        <v>110</v>
      </c>
      <c r="E79" s="100">
        <f>E80</f>
        <v>294.14999999999998</v>
      </c>
      <c r="F79" s="100">
        <f t="shared" ref="F79:G79" si="28">F80</f>
        <v>350</v>
      </c>
      <c r="G79" s="100">
        <f t="shared" si="28"/>
        <v>350</v>
      </c>
      <c r="H79" s="100">
        <v>350</v>
      </c>
      <c r="I79" s="100">
        <v>350</v>
      </c>
    </row>
    <row r="80" spans="1:9" ht="15.75" x14ac:dyDescent="0.25">
      <c r="A80" s="56">
        <v>3812</v>
      </c>
      <c r="B80" s="80"/>
      <c r="C80" s="81"/>
      <c r="D80" s="65" t="s">
        <v>111</v>
      </c>
      <c r="E80" s="99">
        <v>294.14999999999998</v>
      </c>
      <c r="F80" s="99">
        <v>350</v>
      </c>
      <c r="G80" s="99">
        <v>350</v>
      </c>
      <c r="H80" s="99"/>
      <c r="I80" s="99"/>
    </row>
    <row r="81" spans="1:9" ht="15.75" x14ac:dyDescent="0.25">
      <c r="A81" s="210">
        <v>31</v>
      </c>
      <c r="B81" s="211"/>
      <c r="C81" s="81"/>
      <c r="D81" s="68" t="s">
        <v>139</v>
      </c>
      <c r="E81" s="100">
        <f>E82</f>
        <v>120.47</v>
      </c>
      <c r="F81" s="100">
        <f t="shared" ref="F81:I81" si="29">F82</f>
        <v>3225</v>
      </c>
      <c r="G81" s="100">
        <f t="shared" si="29"/>
        <v>3225</v>
      </c>
      <c r="H81" s="100">
        <f t="shared" si="29"/>
        <v>3225</v>
      </c>
      <c r="I81" s="100">
        <f t="shared" si="29"/>
        <v>3225</v>
      </c>
    </row>
    <row r="82" spans="1:9" ht="15.75" x14ac:dyDescent="0.25">
      <c r="A82" s="78">
        <v>3</v>
      </c>
      <c r="B82" s="80"/>
      <c r="C82" s="81"/>
      <c r="D82" s="62" t="s">
        <v>10</v>
      </c>
      <c r="E82" s="100">
        <f>E83</f>
        <v>120.47</v>
      </c>
      <c r="F82" s="100">
        <f t="shared" ref="F82:G82" si="30">F83</f>
        <v>3225</v>
      </c>
      <c r="G82" s="100">
        <f t="shared" si="30"/>
        <v>3225</v>
      </c>
      <c r="H82" s="100">
        <v>3225</v>
      </c>
      <c r="I82" s="100">
        <v>3225</v>
      </c>
    </row>
    <row r="83" spans="1:9" ht="15.75" x14ac:dyDescent="0.25">
      <c r="A83" s="78">
        <v>32</v>
      </c>
      <c r="B83" s="80"/>
      <c r="C83" s="81"/>
      <c r="D83" s="62" t="s">
        <v>21</v>
      </c>
      <c r="E83" s="100">
        <f>SUM(E89:E94)</f>
        <v>120.47</v>
      </c>
      <c r="F83" s="100">
        <f>SUM(F86:F94)</f>
        <v>3225</v>
      </c>
      <c r="G83" s="100">
        <f>SUM(G84:G94)</f>
        <v>3225</v>
      </c>
      <c r="H83" s="100">
        <v>3225</v>
      </c>
      <c r="I83" s="100">
        <v>3225</v>
      </c>
    </row>
    <row r="84" spans="1:9" ht="15.75" x14ac:dyDescent="0.25">
      <c r="A84" s="184">
        <v>31111</v>
      </c>
      <c r="B84" s="76"/>
      <c r="C84" s="81"/>
      <c r="D84" s="88" t="s">
        <v>185</v>
      </c>
      <c r="E84" s="100"/>
      <c r="F84" s="100"/>
      <c r="G84" s="99">
        <v>0.5</v>
      </c>
      <c r="H84" s="100"/>
      <c r="I84" s="100"/>
    </row>
    <row r="85" spans="1:9" ht="30" x14ac:dyDescent="0.25">
      <c r="A85" s="184">
        <v>31321</v>
      </c>
      <c r="B85" s="76"/>
      <c r="C85" s="81"/>
      <c r="D85" s="88" t="s">
        <v>186</v>
      </c>
      <c r="E85" s="100"/>
      <c r="F85" s="100"/>
      <c r="G85" s="99">
        <v>0.5</v>
      </c>
      <c r="H85" s="100"/>
      <c r="I85" s="100"/>
    </row>
    <row r="86" spans="1:9" ht="15.75" x14ac:dyDescent="0.25">
      <c r="A86" s="51">
        <v>3211</v>
      </c>
      <c r="B86" s="162"/>
      <c r="C86" s="163"/>
      <c r="D86" s="65" t="s">
        <v>81</v>
      </c>
      <c r="E86" s="100">
        <v>0</v>
      </c>
      <c r="F86" s="99">
        <v>300</v>
      </c>
      <c r="G86" s="99">
        <v>400</v>
      </c>
      <c r="H86" s="100"/>
      <c r="I86" s="100"/>
    </row>
    <row r="87" spans="1:9" ht="30.75" x14ac:dyDescent="0.25">
      <c r="A87" s="51">
        <v>3212</v>
      </c>
      <c r="B87" s="160"/>
      <c r="C87" s="161"/>
      <c r="D87" s="65" t="s">
        <v>103</v>
      </c>
      <c r="E87" s="100">
        <v>0</v>
      </c>
      <c r="F87" s="99"/>
      <c r="G87" s="99"/>
      <c r="H87" s="100"/>
      <c r="I87" s="100"/>
    </row>
    <row r="88" spans="1:9" ht="30" x14ac:dyDescent="0.25">
      <c r="A88" s="51">
        <v>3213</v>
      </c>
      <c r="B88" s="80"/>
      <c r="C88" s="81"/>
      <c r="D88" s="88" t="s">
        <v>82</v>
      </c>
      <c r="E88" s="99">
        <v>0</v>
      </c>
      <c r="F88" s="99"/>
      <c r="G88" s="99"/>
      <c r="H88" s="99"/>
      <c r="I88" s="99"/>
    </row>
    <row r="89" spans="1:9" ht="15.75" x14ac:dyDescent="0.25">
      <c r="A89" s="56">
        <v>3222</v>
      </c>
      <c r="B89" s="80"/>
      <c r="C89" s="81"/>
      <c r="D89" s="65" t="s">
        <v>84</v>
      </c>
      <c r="E89" s="99">
        <v>0</v>
      </c>
      <c r="F89" s="99">
        <v>2100</v>
      </c>
      <c r="G89" s="99">
        <v>1300</v>
      </c>
      <c r="H89" s="99"/>
      <c r="I89" s="99"/>
    </row>
    <row r="90" spans="1:9" ht="15.75" x14ac:dyDescent="0.25">
      <c r="A90" s="56">
        <v>3223</v>
      </c>
      <c r="B90" s="80"/>
      <c r="C90" s="81"/>
      <c r="D90" s="65" t="s">
        <v>85</v>
      </c>
      <c r="E90" s="99">
        <v>67.599999999999994</v>
      </c>
      <c r="F90" s="99">
        <v>300</v>
      </c>
      <c r="G90" s="99">
        <v>200</v>
      </c>
      <c r="H90" s="99"/>
      <c r="I90" s="99"/>
    </row>
    <row r="91" spans="1:9" ht="15.75" x14ac:dyDescent="0.25">
      <c r="A91" s="56">
        <v>3237</v>
      </c>
      <c r="B91" s="80"/>
      <c r="C91" s="81"/>
      <c r="D91" s="65"/>
      <c r="E91" s="99"/>
      <c r="F91" s="99"/>
      <c r="G91" s="99">
        <v>800</v>
      </c>
      <c r="H91" s="99"/>
      <c r="I91" s="99"/>
    </row>
    <row r="92" spans="1:9" ht="15.75" x14ac:dyDescent="0.25">
      <c r="A92" s="56">
        <v>3238</v>
      </c>
      <c r="B92" s="80"/>
      <c r="C92" s="81"/>
      <c r="D92" s="65" t="s">
        <v>96</v>
      </c>
      <c r="E92" s="99">
        <v>24.89</v>
      </c>
      <c r="F92" s="99"/>
      <c r="G92" s="99"/>
      <c r="H92" s="99"/>
      <c r="I92" s="99"/>
    </row>
    <row r="93" spans="1:9" ht="15.75" x14ac:dyDescent="0.25">
      <c r="A93" s="56">
        <v>3294</v>
      </c>
      <c r="B93" s="80"/>
      <c r="C93" s="81"/>
      <c r="D93" s="65" t="s">
        <v>100</v>
      </c>
      <c r="E93" s="99">
        <v>25</v>
      </c>
      <c r="F93" s="99">
        <v>25</v>
      </c>
      <c r="G93" s="99">
        <v>24</v>
      </c>
      <c r="H93" s="99"/>
      <c r="I93" s="99"/>
    </row>
    <row r="94" spans="1:9" ht="30.75" x14ac:dyDescent="0.25">
      <c r="A94" s="56">
        <v>3299</v>
      </c>
      <c r="B94" s="80"/>
      <c r="C94" s="81"/>
      <c r="D94" s="65" t="s">
        <v>102</v>
      </c>
      <c r="E94" s="99">
        <v>2.98</v>
      </c>
      <c r="F94" s="99">
        <v>500</v>
      </c>
      <c r="G94" s="99">
        <v>500</v>
      </c>
      <c r="H94" s="99"/>
      <c r="I94" s="99"/>
    </row>
    <row r="95" spans="1:9" ht="15.75" x14ac:dyDescent="0.25">
      <c r="A95" s="221">
        <v>34</v>
      </c>
      <c r="B95" s="222"/>
      <c r="C95" s="151"/>
      <c r="D95" s="68" t="s">
        <v>105</v>
      </c>
      <c r="E95" s="99"/>
      <c r="F95" s="99"/>
      <c r="G95" s="99"/>
      <c r="H95" s="99"/>
      <c r="I95" s="99"/>
    </row>
    <row r="96" spans="1:9" ht="30.75" x14ac:dyDescent="0.25">
      <c r="A96" s="53">
        <v>3431</v>
      </c>
      <c r="B96" s="63"/>
      <c r="C96" s="64"/>
      <c r="D96" s="65" t="s">
        <v>106</v>
      </c>
      <c r="E96" s="99">
        <v>0</v>
      </c>
      <c r="F96" s="99"/>
      <c r="G96" s="99"/>
      <c r="H96" s="99"/>
      <c r="I96" s="99"/>
    </row>
    <row r="97" spans="1:9" ht="47.25" x14ac:dyDescent="0.25">
      <c r="A97" s="210">
        <v>432</v>
      </c>
      <c r="B97" s="211"/>
      <c r="C97" s="81"/>
      <c r="D97" s="68" t="s">
        <v>176</v>
      </c>
      <c r="E97" s="100">
        <f>E98</f>
        <v>5427.01</v>
      </c>
      <c r="F97" s="100">
        <f t="shared" ref="F97:H97" si="31">F98</f>
        <v>13100</v>
      </c>
      <c r="G97" s="100">
        <f t="shared" si="31"/>
        <v>16700</v>
      </c>
      <c r="H97" s="100">
        <f t="shared" si="31"/>
        <v>16700</v>
      </c>
      <c r="I97" s="100">
        <v>16700</v>
      </c>
    </row>
    <row r="98" spans="1:9" ht="15.75" x14ac:dyDescent="0.25">
      <c r="A98" s="78">
        <v>3</v>
      </c>
      <c r="B98" s="80"/>
      <c r="C98" s="81"/>
      <c r="D98" s="62" t="s">
        <v>10</v>
      </c>
      <c r="E98" s="100">
        <f>E99</f>
        <v>5427.01</v>
      </c>
      <c r="F98" s="100">
        <f t="shared" ref="F98:G98" si="32">F99</f>
        <v>13100</v>
      </c>
      <c r="G98" s="100">
        <f t="shared" si="32"/>
        <v>16700</v>
      </c>
      <c r="H98" s="100">
        <v>16700</v>
      </c>
      <c r="I98" s="100">
        <v>16700</v>
      </c>
    </row>
    <row r="99" spans="1:9" ht="15.75" x14ac:dyDescent="0.25">
      <c r="A99" s="78">
        <v>32</v>
      </c>
      <c r="B99" s="80"/>
      <c r="C99" s="81"/>
      <c r="D99" s="62" t="s">
        <v>21</v>
      </c>
      <c r="E99" s="100">
        <f>SUM(E100:E105)</f>
        <v>5427.01</v>
      </c>
      <c r="F99" s="100">
        <f>SUM(F100:F105)</f>
        <v>13100</v>
      </c>
      <c r="G99" s="100">
        <f>SUM(G100:G105)</f>
        <v>16700</v>
      </c>
      <c r="H99" s="100">
        <v>16700</v>
      </c>
      <c r="I99" s="100">
        <v>16700</v>
      </c>
    </row>
    <row r="100" spans="1:9" ht="30.75" x14ac:dyDescent="0.25">
      <c r="A100" s="56">
        <v>3221</v>
      </c>
      <c r="B100" s="80"/>
      <c r="C100" s="81"/>
      <c r="D100" s="65" t="s">
        <v>83</v>
      </c>
      <c r="E100" s="99">
        <v>0</v>
      </c>
      <c r="F100" s="99">
        <v>1300</v>
      </c>
      <c r="G100" s="99">
        <v>1300</v>
      </c>
      <c r="H100" s="99"/>
      <c r="I100" s="99"/>
    </row>
    <row r="101" spans="1:9" ht="15.75" x14ac:dyDescent="0.25">
      <c r="A101" s="56">
        <v>3222</v>
      </c>
      <c r="B101" s="80"/>
      <c r="C101" s="81"/>
      <c r="D101" s="65" t="s">
        <v>84</v>
      </c>
      <c r="E101" s="99">
        <v>230.01</v>
      </c>
      <c r="F101" s="99">
        <v>1500</v>
      </c>
      <c r="G101" s="99">
        <v>1500</v>
      </c>
      <c r="H101" s="99"/>
      <c r="I101" s="99"/>
    </row>
    <row r="102" spans="1:9" ht="15.75" x14ac:dyDescent="0.25">
      <c r="A102" s="56">
        <v>3225</v>
      </c>
      <c r="B102" s="80"/>
      <c r="C102" s="81"/>
      <c r="D102" s="65" t="s">
        <v>87</v>
      </c>
      <c r="E102" s="99">
        <v>0</v>
      </c>
      <c r="F102" s="99">
        <v>500</v>
      </c>
      <c r="G102" s="99">
        <v>2000</v>
      </c>
      <c r="H102" s="99"/>
      <c r="I102" s="99"/>
    </row>
    <row r="103" spans="1:9" ht="30.75" x14ac:dyDescent="0.25">
      <c r="A103" s="56">
        <v>3232</v>
      </c>
      <c r="B103" s="80"/>
      <c r="C103" s="81"/>
      <c r="D103" s="65" t="s">
        <v>90</v>
      </c>
      <c r="E103" s="99">
        <v>0</v>
      </c>
      <c r="F103" s="99">
        <v>1000</v>
      </c>
      <c r="G103" s="99">
        <v>1000</v>
      </c>
      <c r="H103" s="99"/>
      <c r="I103" s="99"/>
    </row>
    <row r="104" spans="1:9" ht="15.75" x14ac:dyDescent="0.25">
      <c r="A104" s="56">
        <v>3292</v>
      </c>
      <c r="B104" s="80"/>
      <c r="C104" s="81"/>
      <c r="D104" s="65" t="s">
        <v>98</v>
      </c>
      <c r="E104" s="99">
        <v>750</v>
      </c>
      <c r="F104" s="99">
        <v>800</v>
      </c>
      <c r="G104" s="99">
        <v>900</v>
      </c>
      <c r="H104" s="99"/>
      <c r="I104" s="99"/>
    </row>
    <row r="105" spans="1:9" ht="30.75" x14ac:dyDescent="0.25">
      <c r="A105" s="56">
        <v>3299</v>
      </c>
      <c r="B105" s="80"/>
      <c r="C105" s="81"/>
      <c r="D105" s="65" t="s">
        <v>102</v>
      </c>
      <c r="E105" s="99">
        <v>4447</v>
      </c>
      <c r="F105" s="99">
        <v>8000</v>
      </c>
      <c r="G105" s="99">
        <v>10000</v>
      </c>
      <c r="H105" s="99"/>
      <c r="I105" s="99"/>
    </row>
    <row r="106" spans="1:9" s="186" customFormat="1" ht="15.75" x14ac:dyDescent="0.25">
      <c r="A106" s="185"/>
      <c r="B106" s="90">
        <v>521</v>
      </c>
      <c r="C106" s="116"/>
      <c r="D106" s="86" t="s">
        <v>187</v>
      </c>
      <c r="E106" s="100"/>
      <c r="F106" s="100"/>
      <c r="G106" s="100">
        <v>1500</v>
      </c>
      <c r="H106" s="100"/>
      <c r="I106" s="100"/>
    </row>
    <row r="107" spans="1:9" s="186" customFormat="1" ht="15.75" x14ac:dyDescent="0.25">
      <c r="A107" s="56">
        <v>32379</v>
      </c>
      <c r="B107" s="80"/>
      <c r="C107" s="81"/>
      <c r="D107" s="87" t="s">
        <v>188</v>
      </c>
      <c r="E107" s="99"/>
      <c r="F107" s="99"/>
      <c r="G107" s="99">
        <v>1500</v>
      </c>
      <c r="H107" s="100"/>
      <c r="I107" s="100"/>
    </row>
    <row r="108" spans="1:9" ht="15.75" x14ac:dyDescent="0.25">
      <c r="A108" s="56"/>
      <c r="B108" s="90">
        <v>11</v>
      </c>
      <c r="C108" s="116"/>
      <c r="D108" s="86" t="s">
        <v>150</v>
      </c>
      <c r="E108" s="100">
        <f t="shared" ref="E108" si="33">E109</f>
        <v>23761.4</v>
      </c>
      <c r="F108" s="100">
        <f t="shared" ref="F108:G110" si="34">F109</f>
        <v>26528.26</v>
      </c>
      <c r="G108" s="100">
        <f t="shared" si="34"/>
        <v>23582.9</v>
      </c>
      <c r="H108" s="100">
        <f t="shared" ref="H108:H110" si="35">H109</f>
        <v>0</v>
      </c>
      <c r="I108" s="100">
        <f t="shared" ref="I108:I110" si="36">I109</f>
        <v>0</v>
      </c>
    </row>
    <row r="109" spans="1:9" ht="15.75" x14ac:dyDescent="0.25">
      <c r="A109" s="150">
        <v>3</v>
      </c>
      <c r="B109" s="90"/>
      <c r="C109" s="116"/>
      <c r="D109" s="62" t="s">
        <v>10</v>
      </c>
      <c r="E109" s="100">
        <f t="shared" ref="E109" si="37">E110</f>
        <v>23761.4</v>
      </c>
      <c r="F109" s="100">
        <f t="shared" si="34"/>
        <v>26528.26</v>
      </c>
      <c r="G109" s="100">
        <f t="shared" si="34"/>
        <v>23582.9</v>
      </c>
      <c r="H109" s="100">
        <f t="shared" si="35"/>
        <v>0</v>
      </c>
      <c r="I109" s="100">
        <f t="shared" si="36"/>
        <v>0</v>
      </c>
    </row>
    <row r="110" spans="1:9" ht="31.5" x14ac:dyDescent="0.25">
      <c r="A110" s="69">
        <v>37</v>
      </c>
      <c r="B110" s="70"/>
      <c r="C110" s="151"/>
      <c r="D110" s="68" t="s">
        <v>108</v>
      </c>
      <c r="E110" s="100">
        <f t="shared" ref="E110" si="38">E111</f>
        <v>23761.4</v>
      </c>
      <c r="F110" s="100">
        <f t="shared" si="34"/>
        <v>26528.26</v>
      </c>
      <c r="G110" s="100">
        <f t="shared" si="34"/>
        <v>23582.9</v>
      </c>
      <c r="H110" s="100">
        <f t="shared" si="35"/>
        <v>0</v>
      </c>
      <c r="I110" s="100">
        <f t="shared" si="36"/>
        <v>0</v>
      </c>
    </row>
    <row r="111" spans="1:9" s="239" customFormat="1" ht="30.75" x14ac:dyDescent="0.25">
      <c r="A111" s="54">
        <v>3722</v>
      </c>
      <c r="B111" s="237"/>
      <c r="C111" s="238"/>
      <c r="D111" s="65" t="s">
        <v>109</v>
      </c>
      <c r="E111" s="167">
        <v>23761.4</v>
      </c>
      <c r="F111" s="167">
        <v>26528.26</v>
      </c>
      <c r="G111" s="167">
        <v>23582.9</v>
      </c>
      <c r="H111" s="167"/>
      <c r="I111" s="167"/>
    </row>
    <row r="112" spans="1:9" ht="31.5" x14ac:dyDescent="0.25">
      <c r="A112" s="223" t="s">
        <v>140</v>
      </c>
      <c r="B112" s="224"/>
      <c r="C112" s="81"/>
      <c r="D112" s="86" t="s">
        <v>141</v>
      </c>
      <c r="E112" s="100">
        <f>SUM(E113,E117,E121,E125)</f>
        <v>16088.060000000001</v>
      </c>
      <c r="F112" s="100">
        <f t="shared" ref="F112:G112" si="39">SUM(F113,F117,F121)</f>
        <v>14506.96</v>
      </c>
      <c r="G112" s="100">
        <f t="shared" si="39"/>
        <v>11000</v>
      </c>
      <c r="H112" s="100">
        <v>11000</v>
      </c>
      <c r="I112" s="100">
        <v>11000</v>
      </c>
    </row>
    <row r="113" spans="1:9" ht="47.25" x14ac:dyDescent="0.25">
      <c r="A113" s="210">
        <v>5011</v>
      </c>
      <c r="B113" s="211"/>
      <c r="C113" s="172"/>
      <c r="D113" s="172" t="s">
        <v>175</v>
      </c>
      <c r="E113" s="100">
        <f t="shared" ref="E113:E115" si="40">E114</f>
        <v>7562.31</v>
      </c>
      <c r="F113" s="100">
        <f t="shared" ref="F113:G113" si="41">F114</f>
        <v>10000</v>
      </c>
      <c r="G113" s="100">
        <f t="shared" si="41"/>
        <v>10000</v>
      </c>
      <c r="H113" s="100">
        <v>10000</v>
      </c>
      <c r="I113" s="100">
        <v>10000</v>
      </c>
    </row>
    <row r="114" spans="1:9" ht="31.5" x14ac:dyDescent="0.25">
      <c r="A114" s="78">
        <v>4</v>
      </c>
      <c r="B114" s="80"/>
      <c r="C114" s="81"/>
      <c r="D114" s="75" t="s">
        <v>12</v>
      </c>
      <c r="E114" s="100">
        <f t="shared" si="40"/>
        <v>7562.31</v>
      </c>
      <c r="F114" s="100">
        <f t="shared" ref="F114:G114" si="42">F115</f>
        <v>10000</v>
      </c>
      <c r="G114" s="100">
        <f t="shared" si="42"/>
        <v>10000</v>
      </c>
      <c r="H114" s="100">
        <v>10000</v>
      </c>
      <c r="I114" s="100">
        <v>10000</v>
      </c>
    </row>
    <row r="115" spans="1:9" ht="47.25" x14ac:dyDescent="0.25">
      <c r="A115" s="78">
        <v>42</v>
      </c>
      <c r="B115" s="80"/>
      <c r="C115" s="81"/>
      <c r="D115" s="68" t="s">
        <v>29</v>
      </c>
      <c r="E115" s="100">
        <f t="shared" si="40"/>
        <v>7562.31</v>
      </c>
      <c r="F115" s="100">
        <f t="shared" ref="F115:G115" si="43">F116</f>
        <v>10000</v>
      </c>
      <c r="G115" s="100">
        <f t="shared" si="43"/>
        <v>10000</v>
      </c>
      <c r="H115" s="100">
        <v>10000</v>
      </c>
      <c r="I115" s="100">
        <v>10000</v>
      </c>
    </row>
    <row r="116" spans="1:9" ht="40.5" customHeight="1" x14ac:dyDescent="0.25">
      <c r="A116" s="56">
        <v>4241</v>
      </c>
      <c r="B116" s="80"/>
      <c r="C116" s="81"/>
      <c r="D116" s="87" t="s">
        <v>115</v>
      </c>
      <c r="E116" s="99">
        <v>7562.31</v>
      </c>
      <c r="F116" s="99">
        <v>10000</v>
      </c>
      <c r="G116" s="99">
        <v>10000</v>
      </c>
      <c r="H116" s="99"/>
      <c r="I116" s="99"/>
    </row>
    <row r="117" spans="1:9" ht="15.75" x14ac:dyDescent="0.25">
      <c r="A117" s="210">
        <v>61</v>
      </c>
      <c r="B117" s="211"/>
      <c r="C117" s="81"/>
      <c r="D117" s="62" t="s">
        <v>142</v>
      </c>
      <c r="E117" s="100">
        <f t="shared" ref="E117:E119" si="44">E118</f>
        <v>0</v>
      </c>
      <c r="F117" s="100">
        <f t="shared" ref="F117:G117" si="45">F118</f>
        <v>1000</v>
      </c>
      <c r="G117" s="100">
        <f t="shared" si="45"/>
        <v>1000</v>
      </c>
      <c r="H117" s="100">
        <v>1000</v>
      </c>
      <c r="I117" s="100">
        <v>1000</v>
      </c>
    </row>
    <row r="118" spans="1:9" ht="31.5" x14ac:dyDescent="0.25">
      <c r="A118" s="78">
        <v>4</v>
      </c>
      <c r="B118" s="80"/>
      <c r="C118" s="81"/>
      <c r="D118" s="75" t="s">
        <v>12</v>
      </c>
      <c r="E118" s="100">
        <f t="shared" si="44"/>
        <v>0</v>
      </c>
      <c r="F118" s="100">
        <f t="shared" ref="F118:G118" si="46">F119</f>
        <v>1000</v>
      </c>
      <c r="G118" s="100">
        <f t="shared" si="46"/>
        <v>1000</v>
      </c>
      <c r="H118" s="100">
        <v>1000</v>
      </c>
      <c r="I118" s="100">
        <v>1000</v>
      </c>
    </row>
    <row r="119" spans="1:9" ht="47.25" x14ac:dyDescent="0.25">
      <c r="A119" s="78">
        <v>42</v>
      </c>
      <c r="B119" s="80"/>
      <c r="C119" s="81"/>
      <c r="D119" s="68" t="s">
        <v>29</v>
      </c>
      <c r="E119" s="100">
        <f t="shared" si="44"/>
        <v>0</v>
      </c>
      <c r="F119" s="100">
        <f t="shared" ref="F119:G119" si="47">F120</f>
        <v>1000</v>
      </c>
      <c r="G119" s="100">
        <f t="shared" si="47"/>
        <v>1000</v>
      </c>
      <c r="H119" s="100">
        <v>1000</v>
      </c>
      <c r="I119" s="100">
        <v>1000</v>
      </c>
    </row>
    <row r="120" spans="1:9" ht="15.75" x14ac:dyDescent="0.25">
      <c r="A120" s="56">
        <v>4225</v>
      </c>
      <c r="B120" s="80"/>
      <c r="C120" s="81"/>
      <c r="D120" s="88" t="s">
        <v>113</v>
      </c>
      <c r="E120" s="99">
        <v>0</v>
      </c>
      <c r="F120" s="99">
        <v>1000</v>
      </c>
      <c r="G120" s="99">
        <v>1000</v>
      </c>
      <c r="H120" s="99"/>
      <c r="I120" s="99"/>
    </row>
    <row r="121" spans="1:9" ht="47.25" x14ac:dyDescent="0.25">
      <c r="A121" s="210">
        <v>432</v>
      </c>
      <c r="B121" s="211"/>
      <c r="C121" s="81"/>
      <c r="D121" s="68" t="s">
        <v>176</v>
      </c>
      <c r="E121" s="100">
        <f t="shared" ref="E121:I127" si="48">E122</f>
        <v>5775.75</v>
      </c>
      <c r="F121" s="100">
        <f t="shared" ref="F121:G121" si="49">F122</f>
        <v>3506.96</v>
      </c>
      <c r="G121" s="100">
        <f t="shared" si="49"/>
        <v>0</v>
      </c>
      <c r="H121" s="100">
        <v>0</v>
      </c>
      <c r="I121" s="100">
        <v>0</v>
      </c>
    </row>
    <row r="122" spans="1:9" ht="31.5" x14ac:dyDescent="0.25">
      <c r="A122" s="78">
        <v>4</v>
      </c>
      <c r="B122" s="80"/>
      <c r="C122" s="81"/>
      <c r="D122" s="75" t="s">
        <v>12</v>
      </c>
      <c r="E122" s="100">
        <f t="shared" si="48"/>
        <v>5775.75</v>
      </c>
      <c r="F122" s="100">
        <f t="shared" ref="F122:G122" si="50">F123</f>
        <v>3506.96</v>
      </c>
      <c r="G122" s="100">
        <f t="shared" si="50"/>
        <v>0</v>
      </c>
      <c r="H122" s="100">
        <v>0</v>
      </c>
      <c r="I122" s="100">
        <v>0</v>
      </c>
    </row>
    <row r="123" spans="1:9" ht="47.25" x14ac:dyDescent="0.25">
      <c r="A123" s="78">
        <v>42</v>
      </c>
      <c r="B123" s="80"/>
      <c r="C123" s="81"/>
      <c r="D123" s="68" t="s">
        <v>29</v>
      </c>
      <c r="E123" s="100">
        <f t="shared" si="48"/>
        <v>5775.75</v>
      </c>
      <c r="F123" s="100">
        <f>F124</f>
        <v>3506.96</v>
      </c>
      <c r="G123" s="100">
        <f>G124</f>
        <v>0</v>
      </c>
      <c r="H123" s="100">
        <v>0</v>
      </c>
      <c r="I123" s="100">
        <v>0</v>
      </c>
    </row>
    <row r="124" spans="1:9" ht="30.75" x14ac:dyDescent="0.25">
      <c r="A124" s="56">
        <v>4227</v>
      </c>
      <c r="B124" s="80"/>
      <c r="C124" s="81"/>
      <c r="D124" s="65" t="s">
        <v>114</v>
      </c>
      <c r="E124" s="99">
        <v>5775.75</v>
      </c>
      <c r="F124" s="99">
        <v>3506.96</v>
      </c>
      <c r="G124" s="99">
        <v>0</v>
      </c>
      <c r="H124" s="99"/>
      <c r="I124" s="99"/>
    </row>
    <row r="125" spans="1:9" ht="15.75" x14ac:dyDescent="0.25">
      <c r="A125" s="153"/>
      <c r="B125" s="152">
        <v>11</v>
      </c>
      <c r="C125" s="81"/>
      <c r="D125" s="86" t="s">
        <v>150</v>
      </c>
      <c r="E125" s="100">
        <f t="shared" si="48"/>
        <v>2750</v>
      </c>
      <c r="F125" s="100">
        <f t="shared" si="48"/>
        <v>0</v>
      </c>
      <c r="G125" s="100">
        <f t="shared" si="48"/>
        <v>0</v>
      </c>
      <c r="H125" s="100">
        <f t="shared" si="48"/>
        <v>0</v>
      </c>
      <c r="I125" s="100">
        <f t="shared" si="48"/>
        <v>0</v>
      </c>
    </row>
    <row r="126" spans="1:9" ht="31.5" x14ac:dyDescent="0.25">
      <c r="A126" s="150">
        <v>4</v>
      </c>
      <c r="B126" s="80"/>
      <c r="C126" s="81"/>
      <c r="D126" s="75" t="s">
        <v>12</v>
      </c>
      <c r="E126" s="100">
        <f t="shared" si="48"/>
        <v>2750</v>
      </c>
      <c r="F126" s="100">
        <f t="shared" si="48"/>
        <v>0</v>
      </c>
      <c r="G126" s="100">
        <f t="shared" si="48"/>
        <v>0</v>
      </c>
      <c r="H126" s="100">
        <f t="shared" si="48"/>
        <v>0</v>
      </c>
      <c r="I126" s="100">
        <f t="shared" si="48"/>
        <v>0</v>
      </c>
    </row>
    <row r="127" spans="1:9" ht="31.5" x14ac:dyDescent="0.25">
      <c r="A127" s="150">
        <v>45</v>
      </c>
      <c r="B127" s="90"/>
      <c r="C127" s="116"/>
      <c r="D127" s="86" t="s">
        <v>155</v>
      </c>
      <c r="E127" s="100">
        <f t="shared" si="48"/>
        <v>2750</v>
      </c>
      <c r="F127" s="100">
        <f t="shared" si="48"/>
        <v>0</v>
      </c>
      <c r="G127" s="100">
        <f t="shared" si="48"/>
        <v>0</v>
      </c>
      <c r="H127" s="100">
        <f t="shared" si="48"/>
        <v>0</v>
      </c>
      <c r="I127" s="100">
        <f t="shared" si="48"/>
        <v>0</v>
      </c>
    </row>
    <row r="128" spans="1:9" ht="30.75" x14ac:dyDescent="0.25">
      <c r="A128" s="56">
        <v>4511</v>
      </c>
      <c r="B128" s="80"/>
      <c r="C128" s="81"/>
      <c r="D128" s="87" t="s">
        <v>156</v>
      </c>
      <c r="E128" s="99">
        <v>2750</v>
      </c>
      <c r="F128" s="99"/>
      <c r="G128" s="99"/>
      <c r="H128" s="99"/>
      <c r="I128" s="99"/>
    </row>
    <row r="129" spans="1:9" ht="30" customHeight="1" x14ac:dyDescent="0.25">
      <c r="A129" s="223" t="s">
        <v>144</v>
      </c>
      <c r="B129" s="224"/>
      <c r="C129" s="81"/>
      <c r="D129" s="89" t="s">
        <v>145</v>
      </c>
      <c r="E129" s="100">
        <f>E134</f>
        <v>30308.93</v>
      </c>
      <c r="F129" s="100">
        <f t="shared" ref="F129:G129" si="51">F134</f>
        <v>33000</v>
      </c>
      <c r="G129" s="100">
        <f t="shared" si="51"/>
        <v>33000</v>
      </c>
      <c r="H129" s="100">
        <v>33000</v>
      </c>
      <c r="I129" s="100">
        <v>33000</v>
      </c>
    </row>
    <row r="130" spans="1:9" ht="30" customHeight="1" x14ac:dyDescent="0.25">
      <c r="A130" s="56"/>
      <c r="B130" s="85">
        <v>412</v>
      </c>
      <c r="C130" s="81"/>
      <c r="D130" s="68" t="s">
        <v>143</v>
      </c>
      <c r="E130" s="100"/>
      <c r="F130" s="100"/>
      <c r="G130" s="100"/>
      <c r="H130" s="100"/>
      <c r="I130" s="100"/>
    </row>
    <row r="131" spans="1:9" ht="15.75" x14ac:dyDescent="0.25">
      <c r="A131" s="154">
        <v>3</v>
      </c>
      <c r="B131" s="80"/>
      <c r="C131" s="81"/>
      <c r="D131" s="62" t="s">
        <v>10</v>
      </c>
      <c r="E131" s="100"/>
      <c r="F131" s="100"/>
      <c r="G131" s="100"/>
      <c r="H131" s="100"/>
      <c r="I131" s="100"/>
    </row>
    <row r="132" spans="1:9" ht="15.75" x14ac:dyDescent="0.25">
      <c r="A132" s="221">
        <v>34</v>
      </c>
      <c r="B132" s="222"/>
      <c r="C132" s="155"/>
      <c r="D132" s="68" t="s">
        <v>105</v>
      </c>
      <c r="E132" s="100"/>
      <c r="F132" s="100"/>
      <c r="G132" s="100"/>
      <c r="H132" s="100"/>
      <c r="I132" s="100"/>
    </row>
    <row r="133" spans="1:9" ht="30" customHeight="1" x14ac:dyDescent="0.25">
      <c r="A133" s="53">
        <v>3431</v>
      </c>
      <c r="B133" s="63"/>
      <c r="C133" s="64"/>
      <c r="D133" s="65" t="s">
        <v>106</v>
      </c>
      <c r="E133" s="100"/>
      <c r="F133" s="100"/>
      <c r="G133" s="100"/>
      <c r="H133" s="100"/>
      <c r="I133" s="100"/>
    </row>
    <row r="134" spans="1:9" ht="47.25" x14ac:dyDescent="0.25">
      <c r="A134" s="210">
        <v>5011</v>
      </c>
      <c r="B134" s="211"/>
      <c r="C134" s="172"/>
      <c r="D134" s="172" t="s">
        <v>175</v>
      </c>
      <c r="E134" s="100">
        <f t="shared" ref="E134:E136" si="52">E135</f>
        <v>30308.93</v>
      </c>
      <c r="F134" s="100">
        <f t="shared" ref="F134:G134" si="53">F135</f>
        <v>33000</v>
      </c>
      <c r="G134" s="100">
        <f t="shared" si="53"/>
        <v>33000</v>
      </c>
      <c r="H134" s="100">
        <v>33000</v>
      </c>
      <c r="I134" s="100">
        <v>33000</v>
      </c>
    </row>
    <row r="135" spans="1:9" ht="15.75" x14ac:dyDescent="0.25">
      <c r="A135" s="78">
        <v>3</v>
      </c>
      <c r="B135" s="80"/>
      <c r="C135" s="81"/>
      <c r="D135" s="62" t="s">
        <v>10</v>
      </c>
      <c r="E135" s="100">
        <f t="shared" si="52"/>
        <v>30308.93</v>
      </c>
      <c r="F135" s="100">
        <f t="shared" ref="F135:G135" si="54">F136</f>
        <v>33000</v>
      </c>
      <c r="G135" s="100">
        <f t="shared" si="54"/>
        <v>33000</v>
      </c>
      <c r="H135" s="100">
        <v>33000</v>
      </c>
      <c r="I135" s="100">
        <v>33000</v>
      </c>
    </row>
    <row r="136" spans="1:9" ht="15.75" x14ac:dyDescent="0.25">
      <c r="A136" s="78">
        <v>32</v>
      </c>
      <c r="B136" s="80"/>
      <c r="C136" s="81"/>
      <c r="D136" s="62" t="s">
        <v>21</v>
      </c>
      <c r="E136" s="100">
        <f t="shared" si="52"/>
        <v>30308.93</v>
      </c>
      <c r="F136" s="100">
        <f t="shared" ref="F136:G136" si="55">F137</f>
        <v>33000</v>
      </c>
      <c r="G136" s="100">
        <f t="shared" si="55"/>
        <v>33000</v>
      </c>
      <c r="H136" s="100">
        <v>33000</v>
      </c>
      <c r="I136" s="100">
        <v>33000</v>
      </c>
    </row>
    <row r="137" spans="1:9" ht="20.25" customHeight="1" x14ac:dyDescent="0.25">
      <c r="A137" s="56">
        <v>3222</v>
      </c>
      <c r="B137" s="80"/>
      <c r="C137" s="81"/>
      <c r="D137" s="65" t="s">
        <v>84</v>
      </c>
      <c r="E137" s="99">
        <v>30308.93</v>
      </c>
      <c r="F137" s="99">
        <v>33000</v>
      </c>
      <c r="G137" s="99">
        <v>33000</v>
      </c>
      <c r="H137" s="99"/>
      <c r="I137" s="99"/>
    </row>
    <row r="138" spans="1:9" ht="31.5" x14ac:dyDescent="0.25">
      <c r="A138" s="223" t="s">
        <v>148</v>
      </c>
      <c r="B138" s="224"/>
      <c r="C138" s="81"/>
      <c r="D138" s="86" t="s">
        <v>149</v>
      </c>
      <c r="E138" s="100">
        <f>SUM(E139,E147)</f>
        <v>17922.230000000003</v>
      </c>
      <c r="F138" s="100">
        <f>SUM(F139,F147)</f>
        <v>0</v>
      </c>
      <c r="G138" s="100">
        <f>SUM(G139,G147)</f>
        <v>0</v>
      </c>
      <c r="H138" s="100">
        <f>SUM(H139,H147)</f>
        <v>0</v>
      </c>
      <c r="I138" s="100">
        <f>SUM(I139,I147)</f>
        <v>0</v>
      </c>
    </row>
    <row r="139" spans="1:9" ht="15.75" x14ac:dyDescent="0.25">
      <c r="A139" s="174"/>
      <c r="B139" s="173">
        <v>11</v>
      </c>
      <c r="C139" s="81"/>
      <c r="D139" s="86" t="s">
        <v>150</v>
      </c>
      <c r="E139" s="100">
        <f>E140</f>
        <v>409.08000000000004</v>
      </c>
      <c r="F139" s="100">
        <f>F140</f>
        <v>0</v>
      </c>
      <c r="G139" s="100">
        <f t="shared" ref="G139:I140" si="56">G140</f>
        <v>0</v>
      </c>
      <c r="H139" s="100">
        <f t="shared" si="56"/>
        <v>0</v>
      </c>
      <c r="I139" s="100">
        <f t="shared" si="56"/>
        <v>0</v>
      </c>
    </row>
    <row r="140" spans="1:9" ht="15.75" x14ac:dyDescent="0.25">
      <c r="A140" s="171">
        <v>3</v>
      </c>
      <c r="B140" s="175"/>
      <c r="C140" s="81"/>
      <c r="D140" s="62" t="s">
        <v>10</v>
      </c>
      <c r="E140" s="100">
        <f>E141</f>
        <v>409.08000000000004</v>
      </c>
      <c r="F140" s="100">
        <f>F141</f>
        <v>0</v>
      </c>
      <c r="G140" s="100">
        <f t="shared" si="56"/>
        <v>0</v>
      </c>
      <c r="H140" s="100">
        <f t="shared" si="56"/>
        <v>0</v>
      </c>
      <c r="I140" s="100">
        <f t="shared" si="56"/>
        <v>0</v>
      </c>
    </row>
    <row r="141" spans="1:9" ht="15.75" x14ac:dyDescent="0.25">
      <c r="A141" s="171">
        <v>31</v>
      </c>
      <c r="B141" s="175"/>
      <c r="C141" s="81"/>
      <c r="D141" s="62" t="s">
        <v>11</v>
      </c>
      <c r="E141" s="100">
        <f>SUM(E142:E144)</f>
        <v>409.08000000000004</v>
      </c>
      <c r="F141" s="100">
        <f>SUM(F142:F144)</f>
        <v>0</v>
      </c>
      <c r="G141" s="100">
        <f t="shared" ref="G141:I141" si="57">SUM(G142:G144)</f>
        <v>0</v>
      </c>
      <c r="H141" s="100">
        <f t="shared" si="57"/>
        <v>0</v>
      </c>
      <c r="I141" s="100">
        <f t="shared" si="57"/>
        <v>0</v>
      </c>
    </row>
    <row r="142" spans="1:9" ht="15.75" customHeight="1" x14ac:dyDescent="0.25">
      <c r="A142" s="56">
        <v>3111</v>
      </c>
      <c r="B142" s="175"/>
      <c r="C142" s="81"/>
      <c r="D142" s="65" t="s">
        <v>75</v>
      </c>
      <c r="E142" s="99">
        <v>93.6</v>
      </c>
      <c r="F142" s="99"/>
      <c r="G142" s="99"/>
      <c r="H142" s="99"/>
      <c r="I142" s="99"/>
    </row>
    <row r="143" spans="1:9" ht="15.75" customHeight="1" x14ac:dyDescent="0.25">
      <c r="A143" s="56">
        <v>3121</v>
      </c>
      <c r="B143" s="175"/>
      <c r="C143" s="81"/>
      <c r="D143" s="65" t="s">
        <v>78</v>
      </c>
      <c r="E143" s="99">
        <v>300</v>
      </c>
      <c r="F143" s="99"/>
      <c r="G143" s="99"/>
      <c r="H143" s="99"/>
      <c r="I143" s="99"/>
    </row>
    <row r="144" spans="1:9" ht="30.75" x14ac:dyDescent="0.25">
      <c r="A144" s="56">
        <v>3132</v>
      </c>
      <c r="B144" s="175"/>
      <c r="C144" s="81"/>
      <c r="D144" s="65" t="s">
        <v>79</v>
      </c>
      <c r="E144" s="99">
        <v>15.48</v>
      </c>
      <c r="F144" s="99"/>
      <c r="G144" s="99"/>
      <c r="H144" s="99"/>
      <c r="I144" s="99"/>
    </row>
    <row r="145" spans="1:9" ht="15.75" x14ac:dyDescent="0.25">
      <c r="A145" s="171">
        <v>32</v>
      </c>
      <c r="B145" s="80"/>
      <c r="C145" s="81"/>
      <c r="D145" s="62" t="s">
        <v>21</v>
      </c>
      <c r="E145" s="100">
        <f>E146</f>
        <v>0</v>
      </c>
      <c r="F145" s="100">
        <f>F146</f>
        <v>0</v>
      </c>
      <c r="G145" s="100">
        <f t="shared" ref="G145:I145" si="58">G146</f>
        <v>0</v>
      </c>
      <c r="H145" s="100">
        <f t="shared" si="58"/>
        <v>0</v>
      </c>
      <c r="I145" s="100">
        <f t="shared" si="58"/>
        <v>0</v>
      </c>
    </row>
    <row r="146" spans="1:9" ht="30.75" x14ac:dyDescent="0.25">
      <c r="A146" s="56">
        <v>3212</v>
      </c>
      <c r="B146" s="80"/>
      <c r="C146" s="81"/>
      <c r="D146" s="65" t="s">
        <v>146</v>
      </c>
      <c r="E146" s="99"/>
      <c r="F146" s="99"/>
      <c r="G146" s="99"/>
      <c r="H146" s="99"/>
      <c r="I146" s="99"/>
    </row>
    <row r="147" spans="1:9" ht="15.75" x14ac:dyDescent="0.25">
      <c r="A147" s="210">
        <v>54</v>
      </c>
      <c r="B147" s="211"/>
      <c r="C147" s="81"/>
      <c r="D147" s="68" t="s">
        <v>147</v>
      </c>
      <c r="E147" s="100">
        <f>E148</f>
        <v>17513.150000000001</v>
      </c>
      <c r="F147" s="100">
        <f>F148</f>
        <v>0</v>
      </c>
      <c r="G147" s="100">
        <f t="shared" ref="G147:I147" si="59">G148</f>
        <v>0</v>
      </c>
      <c r="H147" s="100">
        <f t="shared" si="59"/>
        <v>0</v>
      </c>
      <c r="I147" s="100">
        <f t="shared" si="59"/>
        <v>0</v>
      </c>
    </row>
    <row r="148" spans="1:9" ht="15.75" x14ac:dyDescent="0.25">
      <c r="A148" s="171">
        <v>3</v>
      </c>
      <c r="B148" s="80"/>
      <c r="C148" s="81"/>
      <c r="D148" s="62" t="s">
        <v>10</v>
      </c>
      <c r="E148" s="100">
        <f>SUM(E149,E153)</f>
        <v>17513.150000000001</v>
      </c>
      <c r="F148" s="100">
        <f>SUM(F149,F153)</f>
        <v>0</v>
      </c>
      <c r="G148" s="100">
        <f t="shared" ref="G148:I148" si="60">SUM(G149,G153)</f>
        <v>0</v>
      </c>
      <c r="H148" s="100">
        <f t="shared" si="60"/>
        <v>0</v>
      </c>
      <c r="I148" s="100">
        <f t="shared" si="60"/>
        <v>0</v>
      </c>
    </row>
    <row r="149" spans="1:9" ht="15.75" x14ac:dyDescent="0.25">
      <c r="A149" s="171">
        <v>31</v>
      </c>
      <c r="B149" s="80"/>
      <c r="C149" s="81"/>
      <c r="D149" s="62" t="s">
        <v>11</v>
      </c>
      <c r="E149" s="100">
        <f>SUM(E150:E152)</f>
        <v>14023.49</v>
      </c>
      <c r="F149" s="100">
        <f>SUM(F150:F152)</f>
        <v>0</v>
      </c>
      <c r="G149" s="100">
        <f t="shared" ref="G149:I149" si="61">SUM(G150:G152)</f>
        <v>0</v>
      </c>
      <c r="H149" s="100">
        <f t="shared" si="61"/>
        <v>0</v>
      </c>
      <c r="I149" s="100">
        <f t="shared" si="61"/>
        <v>0</v>
      </c>
    </row>
    <row r="150" spans="1:9" ht="15.75" x14ac:dyDescent="0.25">
      <c r="A150" s="56">
        <v>3111</v>
      </c>
      <c r="B150" s="80"/>
      <c r="C150" s="81"/>
      <c r="D150" s="65" t="s">
        <v>75</v>
      </c>
      <c r="E150" s="99">
        <v>11264.76</v>
      </c>
      <c r="F150" s="99"/>
      <c r="G150" s="99"/>
      <c r="H150" s="99"/>
      <c r="I150" s="99"/>
    </row>
    <row r="151" spans="1:9" ht="15.75" x14ac:dyDescent="0.25">
      <c r="A151" s="56">
        <v>3121</v>
      </c>
      <c r="B151" s="80"/>
      <c r="C151" s="81"/>
      <c r="D151" s="65" t="s">
        <v>78</v>
      </c>
      <c r="E151" s="99">
        <v>900</v>
      </c>
      <c r="F151" s="99"/>
      <c r="G151" s="99"/>
      <c r="H151" s="99"/>
      <c r="I151" s="99"/>
    </row>
    <row r="152" spans="1:9" ht="30.75" x14ac:dyDescent="0.25">
      <c r="A152" s="56">
        <v>3132</v>
      </c>
      <c r="B152" s="80"/>
      <c r="C152" s="81"/>
      <c r="D152" s="65" t="s">
        <v>79</v>
      </c>
      <c r="E152" s="99">
        <v>1858.73</v>
      </c>
      <c r="F152" s="99"/>
      <c r="G152" s="99"/>
      <c r="H152" s="99"/>
      <c r="I152" s="99"/>
    </row>
    <row r="153" spans="1:9" ht="15.75" x14ac:dyDescent="0.25">
      <c r="A153" s="171">
        <v>32</v>
      </c>
      <c r="B153" s="80"/>
      <c r="C153" s="81"/>
      <c r="D153" s="62" t="s">
        <v>21</v>
      </c>
      <c r="E153" s="100">
        <f>SUM(E154:E155)</f>
        <v>3489.66</v>
      </c>
      <c r="F153" s="100">
        <f>SUM(F154:F155)</f>
        <v>0</v>
      </c>
      <c r="G153" s="100">
        <f t="shared" ref="G153:I153" si="62">SUM(G154:G155)</f>
        <v>0</v>
      </c>
      <c r="H153" s="100">
        <f t="shared" si="62"/>
        <v>0</v>
      </c>
      <c r="I153" s="100">
        <f t="shared" si="62"/>
        <v>0</v>
      </c>
    </row>
    <row r="154" spans="1:9" ht="15.75" x14ac:dyDescent="0.25">
      <c r="A154" s="56">
        <v>3211</v>
      </c>
      <c r="B154" s="80"/>
      <c r="C154" s="81"/>
      <c r="D154" s="65" t="s">
        <v>81</v>
      </c>
      <c r="E154" s="99">
        <v>0</v>
      </c>
      <c r="F154" s="99"/>
      <c r="G154" s="99"/>
      <c r="H154" s="99"/>
      <c r="I154" s="99"/>
    </row>
    <row r="155" spans="1:9" ht="30.75" x14ac:dyDescent="0.25">
      <c r="A155" s="56">
        <v>3212</v>
      </c>
      <c r="B155" s="80"/>
      <c r="C155" s="81"/>
      <c r="D155" s="65" t="s">
        <v>146</v>
      </c>
      <c r="E155" s="99">
        <v>3489.66</v>
      </c>
      <c r="F155" s="99"/>
      <c r="G155" s="99"/>
      <c r="H155" s="99"/>
      <c r="I155" s="99"/>
    </row>
    <row r="156" spans="1:9" ht="32.25" customHeight="1" x14ac:dyDescent="0.25">
      <c r="A156" s="223" t="s">
        <v>177</v>
      </c>
      <c r="B156" s="224"/>
      <c r="C156" s="81"/>
      <c r="D156" s="68" t="s">
        <v>178</v>
      </c>
      <c r="E156" s="100">
        <f>SUM(E157,E167)</f>
        <v>10957.66</v>
      </c>
      <c r="F156" s="100">
        <v>71080</v>
      </c>
      <c r="G156" s="100">
        <v>102900</v>
      </c>
      <c r="H156" s="100">
        <v>102900</v>
      </c>
      <c r="I156" s="100">
        <v>102900</v>
      </c>
    </row>
    <row r="157" spans="1:9" ht="31.5" customHeight="1" x14ac:dyDescent="0.25">
      <c r="A157" s="223" t="s">
        <v>152</v>
      </c>
      <c r="B157" s="224"/>
      <c r="C157" s="81"/>
      <c r="D157" s="68" t="s">
        <v>153</v>
      </c>
      <c r="E157" s="100">
        <f>SUM(E158,E168)</f>
        <v>10957.66</v>
      </c>
      <c r="F157" s="100">
        <f>SUM(F158,F168)</f>
        <v>71080</v>
      </c>
      <c r="G157" s="100">
        <f>SUM(G158,G168)</f>
        <v>102900</v>
      </c>
      <c r="H157" s="100">
        <v>102900</v>
      </c>
      <c r="I157" s="100">
        <v>102900</v>
      </c>
    </row>
    <row r="158" spans="1:9" ht="15.75" x14ac:dyDescent="0.25">
      <c r="A158" s="147"/>
      <c r="B158" s="146">
        <v>11</v>
      </c>
      <c r="C158" s="81"/>
      <c r="D158" s="86" t="s">
        <v>150</v>
      </c>
      <c r="E158" s="100">
        <f>E159</f>
        <v>1282.5700000000002</v>
      </c>
      <c r="F158" s="100">
        <f t="shared" ref="F158:G158" si="63">F159</f>
        <v>16500</v>
      </c>
      <c r="G158" s="100">
        <f t="shared" si="63"/>
        <v>19500</v>
      </c>
      <c r="H158" s="100">
        <v>19500</v>
      </c>
      <c r="I158" s="100">
        <v>19500</v>
      </c>
    </row>
    <row r="159" spans="1:9" ht="15.75" x14ac:dyDescent="0.25">
      <c r="A159" s="148">
        <v>3</v>
      </c>
      <c r="B159" s="80"/>
      <c r="C159" s="81"/>
      <c r="D159" s="62" t="s">
        <v>10</v>
      </c>
      <c r="E159" s="100">
        <f>SUM(E160,E164)</f>
        <v>1282.5700000000002</v>
      </c>
      <c r="F159" s="100">
        <f t="shared" ref="F159:G159" si="64">SUM(F160,F164)</f>
        <v>16500</v>
      </c>
      <c r="G159" s="100">
        <f t="shared" si="64"/>
        <v>19500</v>
      </c>
      <c r="H159" s="100">
        <v>19500</v>
      </c>
      <c r="I159" s="100">
        <v>19500</v>
      </c>
    </row>
    <row r="160" spans="1:9" ht="15.75" x14ac:dyDescent="0.25">
      <c r="A160" s="148">
        <v>31</v>
      </c>
      <c r="B160" s="80"/>
      <c r="C160" s="81"/>
      <c r="D160" s="62" t="s">
        <v>11</v>
      </c>
      <c r="E160" s="100">
        <f>SUM(E161:E163)</f>
        <v>1069.5700000000002</v>
      </c>
      <c r="F160" s="100">
        <f t="shared" ref="F160:G160" si="65">SUM(F161:F163)</f>
        <v>12900</v>
      </c>
      <c r="G160" s="100">
        <f t="shared" si="65"/>
        <v>15900</v>
      </c>
      <c r="H160" s="100">
        <v>15900</v>
      </c>
      <c r="I160" s="100">
        <v>15900</v>
      </c>
    </row>
    <row r="161" spans="1:9" ht="15.75" x14ac:dyDescent="0.25">
      <c r="A161" s="56">
        <v>3111</v>
      </c>
      <c r="B161" s="80"/>
      <c r="C161" s="81"/>
      <c r="D161" s="65" t="s">
        <v>75</v>
      </c>
      <c r="E161" s="99">
        <v>918.08</v>
      </c>
      <c r="F161" s="99">
        <v>10000</v>
      </c>
      <c r="G161" s="99">
        <v>10000</v>
      </c>
      <c r="H161" s="99"/>
      <c r="I161" s="99"/>
    </row>
    <row r="162" spans="1:9" ht="15.75" x14ac:dyDescent="0.25">
      <c r="A162" s="56">
        <v>3121</v>
      </c>
      <c r="B162" s="80"/>
      <c r="C162" s="81"/>
      <c r="D162" s="65" t="s">
        <v>78</v>
      </c>
      <c r="E162" s="99">
        <v>0</v>
      </c>
      <c r="F162" s="99">
        <v>900</v>
      </c>
      <c r="G162" s="99">
        <v>3900</v>
      </c>
      <c r="H162" s="99"/>
      <c r="I162" s="99"/>
    </row>
    <row r="163" spans="1:9" ht="30.75" x14ac:dyDescent="0.25">
      <c r="A163" s="56">
        <v>3132</v>
      </c>
      <c r="B163" s="80"/>
      <c r="C163" s="81"/>
      <c r="D163" s="65" t="s">
        <v>79</v>
      </c>
      <c r="E163" s="99">
        <v>151.49</v>
      </c>
      <c r="F163" s="99">
        <v>2000</v>
      </c>
      <c r="G163" s="99">
        <v>2000</v>
      </c>
      <c r="H163" s="99"/>
      <c r="I163" s="99"/>
    </row>
    <row r="164" spans="1:9" ht="15.75" x14ac:dyDescent="0.25">
      <c r="A164" s="148">
        <v>32</v>
      </c>
      <c r="B164" s="80"/>
      <c r="C164" s="81"/>
      <c r="D164" s="62" t="s">
        <v>21</v>
      </c>
      <c r="E164" s="100">
        <f>SUM(E165:E166)</f>
        <v>213</v>
      </c>
      <c r="F164" s="100">
        <f>SUM(F165:F167)</f>
        <v>3600</v>
      </c>
      <c r="G164" s="100">
        <f>SUM(G165:G167)</f>
        <v>3600</v>
      </c>
      <c r="H164" s="100">
        <v>3600</v>
      </c>
      <c r="I164" s="100">
        <v>3600</v>
      </c>
    </row>
    <row r="165" spans="1:9" ht="15.75" x14ac:dyDescent="0.25">
      <c r="A165" s="56">
        <v>3211</v>
      </c>
      <c r="B165" s="80"/>
      <c r="C165" s="81"/>
      <c r="D165" s="65" t="s">
        <v>81</v>
      </c>
      <c r="E165" s="99"/>
      <c r="F165" s="99">
        <v>120</v>
      </c>
      <c r="G165" s="99">
        <v>120</v>
      </c>
      <c r="H165" s="99"/>
      <c r="I165" s="99"/>
    </row>
    <row r="166" spans="1:9" ht="30.75" x14ac:dyDescent="0.25">
      <c r="A166" s="56">
        <v>3212</v>
      </c>
      <c r="B166" s="80"/>
      <c r="C166" s="81"/>
      <c r="D166" s="65" t="s">
        <v>146</v>
      </c>
      <c r="E166" s="99">
        <v>213</v>
      </c>
      <c r="F166" s="99">
        <v>3000</v>
      </c>
      <c r="G166" s="99">
        <v>3000</v>
      </c>
      <c r="H166" s="99"/>
      <c r="I166" s="99"/>
    </row>
    <row r="167" spans="1:9" ht="30.75" x14ac:dyDescent="0.25">
      <c r="A167" s="51">
        <v>3236</v>
      </c>
      <c r="B167" s="63"/>
      <c r="C167" s="64"/>
      <c r="D167" s="65" t="s">
        <v>94</v>
      </c>
      <c r="E167" s="99">
        <v>0</v>
      </c>
      <c r="F167" s="99">
        <v>480</v>
      </c>
      <c r="G167" s="99">
        <v>480</v>
      </c>
      <c r="H167" s="99"/>
      <c r="I167" s="99"/>
    </row>
    <row r="168" spans="1:9" ht="15.75" x14ac:dyDescent="0.25">
      <c r="A168" s="210">
        <v>561</v>
      </c>
      <c r="B168" s="211"/>
      <c r="C168" s="81"/>
      <c r="D168" s="68" t="s">
        <v>147</v>
      </c>
      <c r="E168" s="100">
        <f>E169</f>
        <v>9675.09</v>
      </c>
      <c r="F168" s="100">
        <f t="shared" ref="F168:G168" si="66">F169</f>
        <v>54580</v>
      </c>
      <c r="G168" s="100">
        <f t="shared" si="66"/>
        <v>83400</v>
      </c>
      <c r="H168" s="100">
        <v>83400</v>
      </c>
      <c r="I168" s="100">
        <v>83400</v>
      </c>
    </row>
    <row r="169" spans="1:9" ht="15.75" x14ac:dyDescent="0.25">
      <c r="A169" s="148">
        <v>3</v>
      </c>
      <c r="B169" s="80"/>
      <c r="C169" s="81"/>
      <c r="D169" s="62" t="s">
        <v>10</v>
      </c>
      <c r="E169" s="100">
        <f>SUM(E170,E174)</f>
        <v>9675.09</v>
      </c>
      <c r="F169" s="100">
        <f t="shared" ref="F169:G169" si="67">SUM(F170,F174)</f>
        <v>54580</v>
      </c>
      <c r="G169" s="100">
        <f t="shared" si="67"/>
        <v>83400</v>
      </c>
      <c r="H169" s="100">
        <v>83400</v>
      </c>
      <c r="I169" s="100">
        <v>83400</v>
      </c>
    </row>
    <row r="170" spans="1:9" ht="15.75" x14ac:dyDescent="0.25">
      <c r="A170" s="148">
        <v>31</v>
      </c>
      <c r="B170" s="80"/>
      <c r="C170" s="81"/>
      <c r="D170" s="62" t="s">
        <v>11</v>
      </c>
      <c r="E170" s="100">
        <f>SUM(E171:E173)</f>
        <v>8218.44</v>
      </c>
      <c r="F170" s="100">
        <f t="shared" ref="F170:G170" si="68">SUM(F171:F173)</f>
        <v>46400</v>
      </c>
      <c r="G170" s="100">
        <f t="shared" si="68"/>
        <v>73800</v>
      </c>
      <c r="H170" s="100">
        <v>73800</v>
      </c>
      <c r="I170" s="100">
        <v>73800</v>
      </c>
    </row>
    <row r="171" spans="1:9" ht="15.75" x14ac:dyDescent="0.25">
      <c r="A171" s="56">
        <v>3111</v>
      </c>
      <c r="B171" s="80"/>
      <c r="C171" s="81"/>
      <c r="D171" s="65" t="s">
        <v>75</v>
      </c>
      <c r="E171" s="99">
        <v>6281.92</v>
      </c>
      <c r="F171" s="99">
        <v>37000</v>
      </c>
      <c r="G171" s="99">
        <v>60000</v>
      </c>
      <c r="H171" s="99"/>
      <c r="I171" s="99"/>
    </row>
    <row r="172" spans="1:9" ht="15.75" x14ac:dyDescent="0.25">
      <c r="A172" s="56">
        <v>3121</v>
      </c>
      <c r="B172" s="80"/>
      <c r="C172" s="81"/>
      <c r="D172" s="65" t="s">
        <v>78</v>
      </c>
      <c r="E172" s="99">
        <v>900</v>
      </c>
      <c r="F172" s="99">
        <v>3000</v>
      </c>
      <c r="G172" s="99">
        <v>3900</v>
      </c>
      <c r="H172" s="99"/>
      <c r="I172" s="99"/>
    </row>
    <row r="173" spans="1:9" ht="30.75" x14ac:dyDescent="0.25">
      <c r="A173" s="56">
        <v>3132</v>
      </c>
      <c r="B173" s="80"/>
      <c r="C173" s="81"/>
      <c r="D173" s="65" t="s">
        <v>79</v>
      </c>
      <c r="E173" s="99">
        <v>1036.52</v>
      </c>
      <c r="F173" s="99">
        <v>6400</v>
      </c>
      <c r="G173" s="99">
        <v>9900</v>
      </c>
      <c r="H173" s="99"/>
      <c r="I173" s="99"/>
    </row>
    <row r="174" spans="1:9" ht="15.75" x14ac:dyDescent="0.25">
      <c r="A174" s="148">
        <v>32</v>
      </c>
      <c r="B174" s="80"/>
      <c r="C174" s="81"/>
      <c r="D174" s="62" t="s">
        <v>21</v>
      </c>
      <c r="E174" s="100">
        <f>SUM(E175:E176)</f>
        <v>1456.65</v>
      </c>
      <c r="F174" s="100">
        <f>SUM(F175:F177)</f>
        <v>8180</v>
      </c>
      <c r="G174" s="100">
        <f>SUM(G175:G177)</f>
        <v>9600</v>
      </c>
      <c r="H174" s="100">
        <v>9600</v>
      </c>
      <c r="I174" s="100">
        <v>9600</v>
      </c>
    </row>
    <row r="175" spans="1:9" ht="15.75" x14ac:dyDescent="0.25">
      <c r="A175" s="56">
        <v>3211</v>
      </c>
      <c r="B175" s="80"/>
      <c r="C175" s="81"/>
      <c r="D175" s="65" t="s">
        <v>81</v>
      </c>
      <c r="E175" s="99">
        <v>0</v>
      </c>
      <c r="F175" s="99">
        <v>100</v>
      </c>
      <c r="G175" s="99">
        <v>120</v>
      </c>
      <c r="H175" s="99"/>
      <c r="I175" s="99"/>
    </row>
    <row r="176" spans="1:9" ht="30.75" x14ac:dyDescent="0.25">
      <c r="A176" s="56">
        <v>3212</v>
      </c>
      <c r="B176" s="80"/>
      <c r="C176" s="81"/>
      <c r="D176" s="65" t="s">
        <v>146</v>
      </c>
      <c r="E176" s="99">
        <v>1456.65</v>
      </c>
      <c r="F176" s="99">
        <v>7600</v>
      </c>
      <c r="G176" s="99">
        <v>9000</v>
      </c>
      <c r="H176" s="99"/>
      <c r="I176" s="99"/>
    </row>
    <row r="177" spans="1:9" ht="30.75" x14ac:dyDescent="0.25">
      <c r="A177" s="56">
        <v>3236</v>
      </c>
      <c r="B177" s="80"/>
      <c r="C177" s="81"/>
      <c r="D177" s="65" t="s">
        <v>94</v>
      </c>
      <c r="E177" s="101"/>
      <c r="F177" s="101">
        <v>480</v>
      </c>
      <c r="G177" s="101">
        <v>480</v>
      </c>
      <c r="H177" s="101"/>
      <c r="I177" s="101"/>
    </row>
    <row r="178" spans="1:9" ht="15.75" x14ac:dyDescent="0.25">
      <c r="A178" s="56"/>
      <c r="B178" s="80"/>
      <c r="C178" s="81"/>
      <c r="D178" s="65"/>
      <c r="E178" s="101"/>
      <c r="F178" s="101"/>
      <c r="G178" s="101"/>
      <c r="H178" s="101"/>
      <c r="I178" s="101"/>
    </row>
    <row r="179" spans="1:9" ht="16.5" thickBot="1" x14ac:dyDescent="0.3">
      <c r="A179" s="56"/>
      <c r="B179" s="80"/>
      <c r="C179" s="81"/>
      <c r="D179" s="65"/>
      <c r="E179" s="102"/>
      <c r="F179" s="102"/>
      <c r="G179" s="102"/>
      <c r="H179" s="102"/>
      <c r="I179" s="102"/>
    </row>
    <row r="180" spans="1:9" ht="16.5" thickBot="1" x14ac:dyDescent="0.3">
      <c r="A180" s="231" t="s">
        <v>151</v>
      </c>
      <c r="B180" s="232"/>
      <c r="C180" s="232"/>
      <c r="D180" s="233"/>
      <c r="E180" s="103">
        <f>SUM(E157,E138,E129,E112,E62,E48,E7)</f>
        <v>1094341.49</v>
      </c>
      <c r="F180" s="103">
        <f>SUM(F6,F61,F156)</f>
        <v>1312036.17</v>
      </c>
      <c r="G180" s="103">
        <f>SUM(G6,G61,G156)</f>
        <v>1340109.3500000001</v>
      </c>
      <c r="H180" s="103">
        <v>1316526.45</v>
      </c>
      <c r="I180" s="103">
        <v>1316526.45</v>
      </c>
    </row>
  </sheetData>
  <mergeCells count="34">
    <mergeCell ref="A180:D180"/>
    <mergeCell ref="A157:B157"/>
    <mergeCell ref="A168:B168"/>
    <mergeCell ref="A129:B129"/>
    <mergeCell ref="A134:B134"/>
    <mergeCell ref="A156:B156"/>
    <mergeCell ref="A132:B132"/>
    <mergeCell ref="A138:B138"/>
    <mergeCell ref="A147:B147"/>
    <mergeCell ref="A50:C50"/>
    <mergeCell ref="A61:C61"/>
    <mergeCell ref="A62:B62"/>
    <mergeCell ref="A63:B63"/>
    <mergeCell ref="A34:B34"/>
    <mergeCell ref="A42:C42"/>
    <mergeCell ref="A43:C43"/>
    <mergeCell ref="A48:B48"/>
    <mergeCell ref="A49:C49"/>
    <mergeCell ref="A1:J1"/>
    <mergeCell ref="A121:B121"/>
    <mergeCell ref="A3:I3"/>
    <mergeCell ref="A5:C5"/>
    <mergeCell ref="A8:C8"/>
    <mergeCell ref="A10:C10"/>
    <mergeCell ref="A6:C6"/>
    <mergeCell ref="A7:C7"/>
    <mergeCell ref="A113:B113"/>
    <mergeCell ref="A117:B117"/>
    <mergeCell ref="A95:B95"/>
    <mergeCell ref="A97:B97"/>
    <mergeCell ref="A39:C39"/>
    <mergeCell ref="A112:B112"/>
    <mergeCell ref="A81:B81"/>
    <mergeCell ref="A11:C11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'Rashodi prema funkcijskoj kl'!Podrucje_ispisa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lastPrinted>2026-06-10T09:47:27Z</cp:lastPrinted>
  <dcterms:created xsi:type="dcterms:W3CDTF">2022-08-12T12:51:27Z</dcterms:created>
  <dcterms:modified xsi:type="dcterms:W3CDTF">2026-07-31T10:17:49Z</dcterms:modified>
</cp:coreProperties>
</file>